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povosi-my.sharepoint.com/personal/h_vangerven_poraad_nl/Documents/Bureaublad/"/>
    </mc:Choice>
  </mc:AlternateContent>
  <xr:revisionPtr revIDLastSave="0" documentId="8_{EB04D45B-F047-4E73-9C05-548B0F077B9E}" xr6:coauthVersionLast="47" xr6:coauthVersionMax="47" xr10:uidLastSave="{00000000-0000-0000-0000-000000000000}"/>
  <bookViews>
    <workbookView xWindow="-108" yWindow="-108" windowWidth="23256" windowHeight="12456" xr2:uid="{00000000-000D-0000-FFFF-FFFF00000000}"/>
  </bookViews>
  <sheets>
    <sheet name="info" sheetId="12" r:id="rId1"/>
    <sheet name="voorz di" sheetId="10" r:id="rId2"/>
    <sheet name="voorz ind.prof" sheetId="13" r:id="rId3"/>
    <sheet name="tab" sheetId="2" r:id="rId4"/>
  </sheets>
  <definedNames>
    <definedName name="_xlnm.Print_Area" localSheetId="0">info!$B$2:$O$25</definedName>
    <definedName name="_xlnm.Print_Area" localSheetId="3">tab!$A$1:$W$66</definedName>
    <definedName name="_xlnm.Print_Area" localSheetId="1">'voorz di'!$B$2:$V$58</definedName>
    <definedName name="_xlnm.Print_Area" localSheetId="2">'voorz ind.prof'!$B$2:$R$58</definedName>
    <definedName name="salaristabel2023">tab!$A$33:$U$63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 i="13" l="1"/>
  <c r="L9" i="13"/>
  <c r="I9" i="13"/>
  <c r="D9"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15" i="13"/>
  <c r="J55" i="13"/>
  <c r="L55" i="13" s="1"/>
  <c r="J54" i="13"/>
  <c r="L54" i="13" s="1"/>
  <c r="J53" i="13"/>
  <c r="L53" i="13" s="1"/>
  <c r="J52" i="13"/>
  <c r="L52" i="13" s="1"/>
  <c r="J51" i="13"/>
  <c r="L51" i="13" s="1"/>
  <c r="J50" i="13"/>
  <c r="L50" i="13" s="1"/>
  <c r="J49" i="13"/>
  <c r="L49" i="13" s="1"/>
  <c r="J48" i="13"/>
  <c r="L48" i="13" s="1"/>
  <c r="J47" i="13"/>
  <c r="L47" i="13" s="1"/>
  <c r="J46" i="13"/>
  <c r="L46" i="13" s="1"/>
  <c r="J45" i="13"/>
  <c r="L45" i="13" s="1"/>
  <c r="J44" i="13"/>
  <c r="L44" i="13" s="1"/>
  <c r="J43" i="13"/>
  <c r="L43" i="13" s="1"/>
  <c r="J42" i="13"/>
  <c r="L42" i="13" s="1"/>
  <c r="J41" i="13"/>
  <c r="L41" i="13" s="1"/>
  <c r="J40" i="13"/>
  <c r="L40" i="13" s="1"/>
  <c r="J39" i="13"/>
  <c r="L39" i="13" s="1"/>
  <c r="J38" i="13"/>
  <c r="L38" i="13" s="1"/>
  <c r="J37" i="13"/>
  <c r="L37" i="13" s="1"/>
  <c r="J36" i="13"/>
  <c r="L36" i="13" s="1"/>
  <c r="J35" i="13"/>
  <c r="L35" i="13" s="1"/>
  <c r="J34" i="13"/>
  <c r="L34" i="13" s="1"/>
  <c r="J33" i="13"/>
  <c r="L33" i="13" s="1"/>
  <c r="J32" i="13"/>
  <c r="L32" i="13" s="1"/>
  <c r="J31" i="13"/>
  <c r="L31" i="13" s="1"/>
  <c r="J30" i="13"/>
  <c r="L30" i="13" s="1"/>
  <c r="J29" i="13"/>
  <c r="L29" i="13" s="1"/>
  <c r="J28" i="13"/>
  <c r="L28" i="13" s="1"/>
  <c r="J27" i="13"/>
  <c r="L27" i="13" s="1"/>
  <c r="J26" i="13"/>
  <c r="L26" i="13" s="1"/>
  <c r="J25" i="13"/>
  <c r="L25" i="13" s="1"/>
  <c r="J24" i="13"/>
  <c r="L24" i="13" s="1"/>
  <c r="J23" i="13"/>
  <c r="L23" i="13" s="1"/>
  <c r="J22" i="13"/>
  <c r="L22" i="13" s="1"/>
  <c r="J21" i="13"/>
  <c r="L21" i="13" s="1"/>
  <c r="J20" i="13"/>
  <c r="L20" i="13" s="1"/>
  <c r="J19" i="13"/>
  <c r="L19" i="13" s="1"/>
  <c r="J18" i="13"/>
  <c r="L18" i="13" s="1"/>
  <c r="J17" i="13"/>
  <c r="L17" i="13" s="1"/>
  <c r="J16" i="13"/>
  <c r="L16" i="13" s="1"/>
  <c r="C4" i="13"/>
  <c r="U55" i="13"/>
  <c r="U54" i="13"/>
  <c r="U53" i="13"/>
  <c r="W53" i="13" s="1"/>
  <c r="U52" i="13"/>
  <c r="U51" i="13"/>
  <c r="W51" i="13" s="1"/>
  <c r="U50" i="13"/>
  <c r="U49" i="13"/>
  <c r="U48" i="13"/>
  <c r="W48" i="13" s="1"/>
  <c r="U47" i="13"/>
  <c r="U46" i="13"/>
  <c r="W46" i="13" s="1"/>
  <c r="U45" i="13"/>
  <c r="W45" i="13" s="1"/>
  <c r="U44" i="13"/>
  <c r="W44" i="13" s="1"/>
  <c r="U43" i="13"/>
  <c r="W43" i="13" s="1"/>
  <c r="U42" i="13"/>
  <c r="U41" i="13"/>
  <c r="U40" i="13"/>
  <c r="W40" i="13" s="1"/>
  <c r="U39" i="13"/>
  <c r="U38" i="13"/>
  <c r="W38" i="13" s="1"/>
  <c r="U37" i="13"/>
  <c r="W37" i="13" s="1"/>
  <c r="U36" i="13"/>
  <c r="W36" i="13" s="1"/>
  <c r="U35" i="13"/>
  <c r="W35" i="13" s="1"/>
  <c r="U34" i="13"/>
  <c r="U33" i="13"/>
  <c r="U32" i="13"/>
  <c r="W32" i="13" s="1"/>
  <c r="U31" i="13"/>
  <c r="U30" i="13"/>
  <c r="W30" i="13" s="1"/>
  <c r="U29" i="13"/>
  <c r="W29" i="13" s="1"/>
  <c r="U28" i="13"/>
  <c r="U27" i="13"/>
  <c r="W27" i="13" s="1"/>
  <c r="U26" i="13"/>
  <c r="U25" i="13"/>
  <c r="W25" i="13" s="1"/>
  <c r="U24" i="13"/>
  <c r="W24" i="13" s="1"/>
  <c r="U23" i="13"/>
  <c r="U22" i="13"/>
  <c r="W22" i="13" s="1"/>
  <c r="U21" i="13"/>
  <c r="W21" i="13" s="1"/>
  <c r="U20" i="13"/>
  <c r="W20" i="13" s="1"/>
  <c r="U19" i="13"/>
  <c r="W19" i="13" s="1"/>
  <c r="U18" i="13"/>
  <c r="U17" i="13"/>
  <c r="W17" i="13" s="1"/>
  <c r="U16" i="13"/>
  <c r="W16" i="13" s="1"/>
  <c r="U15" i="13"/>
  <c r="V13" i="13"/>
  <c r="V48" i="13" s="1"/>
  <c r="X48" i="13" l="1"/>
  <c r="V49" i="13"/>
  <c r="X49" i="13" s="1"/>
  <c r="V33" i="13"/>
  <c r="X33" i="13" s="1"/>
  <c r="V17" i="13"/>
  <c r="X17" i="13" s="1"/>
  <c r="V22" i="13"/>
  <c r="X22" i="13" s="1"/>
  <c r="V46" i="13"/>
  <c r="X46" i="13" s="1"/>
  <c r="V41" i="13"/>
  <c r="X41" i="13" s="1"/>
  <c r="V25" i="13"/>
  <c r="X25" i="13" s="1"/>
  <c r="V30" i="13"/>
  <c r="X30" i="13" s="1"/>
  <c r="V38" i="13"/>
  <c r="X38" i="13" s="1"/>
  <c r="V15" i="13"/>
  <c r="X15" i="13" s="1"/>
  <c r="J15" i="13" s="1"/>
  <c r="L15" i="13" s="1"/>
  <c r="V23" i="13"/>
  <c r="X23" i="13" s="1"/>
  <c r="V19" i="13"/>
  <c r="X19" i="13" s="1"/>
  <c r="V27" i="13"/>
  <c r="X27" i="13" s="1"/>
  <c r="V35" i="13"/>
  <c r="X35" i="13" s="1"/>
  <c r="V43" i="13"/>
  <c r="X43" i="13" s="1"/>
  <c r="V51" i="13"/>
  <c r="X51" i="13" s="1"/>
  <c r="V54" i="13"/>
  <c r="X54" i="13" s="1"/>
  <c r="W54" i="13"/>
  <c r="V20" i="13"/>
  <c r="X20" i="13" s="1"/>
  <c r="V28" i="13"/>
  <c r="X28" i="13" s="1"/>
  <c r="W33" i="13"/>
  <c r="V36" i="13"/>
  <c r="X36" i="13" s="1"/>
  <c r="W41" i="13"/>
  <c r="V44" i="13"/>
  <c r="X44" i="13" s="1"/>
  <c r="W49" i="13"/>
  <c r="V52" i="13"/>
  <c r="X52" i="13" s="1"/>
  <c r="W52" i="13"/>
  <c r="V55" i="13"/>
  <c r="X55" i="13" s="1"/>
  <c r="W28" i="13"/>
  <c r="V47" i="13"/>
  <c r="X47" i="13" s="1"/>
  <c r="W15" i="13"/>
  <c r="V18" i="13"/>
  <c r="X18" i="13" s="1"/>
  <c r="W23" i="13"/>
  <c r="V26" i="13"/>
  <c r="X26" i="13" s="1"/>
  <c r="W31" i="13"/>
  <c r="V34" i="13"/>
  <c r="X34" i="13" s="1"/>
  <c r="W39" i="13"/>
  <c r="V42" i="13"/>
  <c r="X42" i="13" s="1"/>
  <c r="W47" i="13"/>
  <c r="V50" i="13"/>
  <c r="X50" i="13" s="1"/>
  <c r="W55" i="13"/>
  <c r="W18" i="13"/>
  <c r="V21" i="13"/>
  <c r="X21" i="13" s="1"/>
  <c r="W26" i="13"/>
  <c r="V29" i="13"/>
  <c r="X29" i="13" s="1"/>
  <c r="W34" i="13"/>
  <c r="V37" i="13"/>
  <c r="X37" i="13" s="1"/>
  <c r="W42" i="13"/>
  <c r="V45" i="13"/>
  <c r="X45" i="13" s="1"/>
  <c r="W50" i="13"/>
  <c r="V53" i="13"/>
  <c r="X53" i="13" s="1"/>
  <c r="V31" i="13"/>
  <c r="X31" i="13" s="1"/>
  <c r="V39" i="13"/>
  <c r="X39" i="13" s="1"/>
  <c r="V16" i="13"/>
  <c r="X16" i="13" s="1"/>
  <c r="V24" i="13"/>
  <c r="X24" i="13" s="1"/>
  <c r="V32" i="13"/>
  <c r="X32" i="13" s="1"/>
  <c r="V40" i="13"/>
  <c r="X40" i="13" s="1"/>
  <c r="Y16" i="10" l="1"/>
  <c r="AA16" i="10" s="1"/>
  <c r="Y17" i="10"/>
  <c r="AA17" i="10" s="1"/>
  <c r="Y18" i="10"/>
  <c r="AA18" i="10" s="1"/>
  <c r="Y19" i="10"/>
  <c r="AA19" i="10" s="1"/>
  <c r="Y20" i="10"/>
  <c r="AA20" i="10" s="1"/>
  <c r="Y21" i="10"/>
  <c r="AA21" i="10" s="1"/>
  <c r="Y22" i="10"/>
  <c r="AA22" i="10" s="1"/>
  <c r="Y23" i="10"/>
  <c r="AA23" i="10" s="1"/>
  <c r="Y24" i="10"/>
  <c r="AA24" i="10" s="1"/>
  <c r="Y25" i="10"/>
  <c r="AA25" i="10" s="1"/>
  <c r="Y26" i="10"/>
  <c r="AA26" i="10" s="1"/>
  <c r="Y27" i="10"/>
  <c r="AA27" i="10" s="1"/>
  <c r="Y28" i="10"/>
  <c r="AA28" i="10" s="1"/>
  <c r="Y29" i="10"/>
  <c r="AA29" i="10" s="1"/>
  <c r="Y30" i="10"/>
  <c r="AA30" i="10" s="1"/>
  <c r="Y31" i="10"/>
  <c r="AA31" i="10" s="1"/>
  <c r="Y32" i="10"/>
  <c r="AA32" i="10" s="1"/>
  <c r="Y33" i="10"/>
  <c r="AA33" i="10" s="1"/>
  <c r="Y34" i="10"/>
  <c r="Y35" i="10"/>
  <c r="AA35" i="10" s="1"/>
  <c r="Y36" i="10"/>
  <c r="AA36" i="10" s="1"/>
  <c r="Y37" i="10"/>
  <c r="AA37" i="10" s="1"/>
  <c r="Y38" i="10"/>
  <c r="AA38" i="10" s="1"/>
  <c r="Y39" i="10"/>
  <c r="AA39" i="10" s="1"/>
  <c r="Y40" i="10"/>
  <c r="AA40" i="10" s="1"/>
  <c r="Y41" i="10"/>
  <c r="AA41" i="10" s="1"/>
  <c r="Y42" i="10"/>
  <c r="AA42" i="10" s="1"/>
  <c r="Y43" i="10"/>
  <c r="AA43" i="10" s="1"/>
  <c r="Y44" i="10"/>
  <c r="AA44" i="10" s="1"/>
  <c r="Y45" i="10"/>
  <c r="AA45" i="10" s="1"/>
  <c r="Y46" i="10"/>
  <c r="AA46" i="10" s="1"/>
  <c r="Y47" i="10"/>
  <c r="AA47" i="10" s="1"/>
  <c r="Y48" i="10"/>
  <c r="AA48" i="10" s="1"/>
  <c r="Y49" i="10"/>
  <c r="AA49" i="10" s="1"/>
  <c r="Y50" i="10"/>
  <c r="Y51" i="10"/>
  <c r="AA51" i="10" s="1"/>
  <c r="Y52" i="10"/>
  <c r="AA52" i="10" s="1"/>
  <c r="Y53" i="10"/>
  <c r="AA53" i="10" s="1"/>
  <c r="Y54" i="10"/>
  <c r="AA54" i="10" s="1"/>
  <c r="Y55" i="10"/>
  <c r="AA55" i="10" s="1"/>
  <c r="AA50" i="10" l="1"/>
  <c r="AA34" i="10"/>
  <c r="Y15" i="10" l="1"/>
  <c r="Z13" i="10" l="1"/>
  <c r="B7" i="2"/>
  <c r="B9" i="2"/>
  <c r="M13" i="10"/>
  <c r="P47" i="10"/>
  <c r="R47" i="10" s="1"/>
  <c r="K47" i="10"/>
  <c r="M47" i="10" s="1"/>
  <c r="J47" i="10"/>
  <c r="P46" i="10"/>
  <c r="R46" i="10" s="1"/>
  <c r="K46" i="10"/>
  <c r="J46" i="10"/>
  <c r="P45" i="10"/>
  <c r="R45" i="10" s="1"/>
  <c r="K45" i="10"/>
  <c r="M45" i="10" s="1"/>
  <c r="J45" i="10"/>
  <c r="P44" i="10"/>
  <c r="R44" i="10" s="1"/>
  <c r="K44" i="10"/>
  <c r="J44" i="10"/>
  <c r="P43" i="10"/>
  <c r="R43" i="10" s="1"/>
  <c r="K43" i="10"/>
  <c r="J43" i="10"/>
  <c r="P42" i="10"/>
  <c r="R42" i="10" s="1"/>
  <c r="K42" i="10"/>
  <c r="J42" i="10"/>
  <c r="B22" i="2"/>
  <c r="D22" i="2" s="1"/>
  <c r="C4" i="10"/>
  <c r="P16" i="10"/>
  <c r="R16" i="10" s="1"/>
  <c r="J19" i="10"/>
  <c r="K19" i="10"/>
  <c r="J20" i="10"/>
  <c r="K20" i="10"/>
  <c r="J21" i="10"/>
  <c r="K21" i="10"/>
  <c r="J22" i="10"/>
  <c r="K22" i="10"/>
  <c r="J23" i="10"/>
  <c r="K23" i="10"/>
  <c r="J24" i="10"/>
  <c r="K24" i="10"/>
  <c r="J25" i="10"/>
  <c r="K25" i="10"/>
  <c r="M25" i="10" s="1"/>
  <c r="J26" i="10"/>
  <c r="K26" i="10"/>
  <c r="P26" i="10"/>
  <c r="R26" i="10" s="1"/>
  <c r="J27" i="10"/>
  <c r="K27" i="10"/>
  <c r="P27" i="10"/>
  <c r="R27" i="10" s="1"/>
  <c r="J28" i="10"/>
  <c r="K28" i="10"/>
  <c r="P28" i="10"/>
  <c r="R28" i="10" s="1"/>
  <c r="J29" i="10"/>
  <c r="K29" i="10"/>
  <c r="P29" i="10"/>
  <c r="R29" i="10" s="1"/>
  <c r="J30" i="10"/>
  <c r="K30" i="10"/>
  <c r="P30" i="10"/>
  <c r="R30" i="10" s="1"/>
  <c r="P31" i="10"/>
  <c r="R31" i="10" s="1"/>
  <c r="J32" i="10"/>
  <c r="K32" i="10"/>
  <c r="P32" i="10"/>
  <c r="R32" i="10" s="1"/>
  <c r="J33" i="10"/>
  <c r="K33" i="10"/>
  <c r="P33" i="10"/>
  <c r="R33" i="10" s="1"/>
  <c r="J34" i="10"/>
  <c r="K34" i="10"/>
  <c r="P34" i="10"/>
  <c r="R34" i="10" s="1"/>
  <c r="J36" i="10"/>
  <c r="K36" i="10"/>
  <c r="M36" i="10" s="1"/>
  <c r="P36" i="10"/>
  <c r="R36" i="10" s="1"/>
  <c r="J37" i="10"/>
  <c r="K37" i="10"/>
  <c r="P37" i="10"/>
  <c r="R37" i="10" s="1"/>
  <c r="J38" i="10"/>
  <c r="K38" i="10" s="1"/>
  <c r="P38" i="10"/>
  <c r="R38" i="10" s="1"/>
  <c r="J39" i="10"/>
  <c r="K39" i="10"/>
  <c r="P39" i="10"/>
  <c r="R39" i="10" s="1"/>
  <c r="J40" i="10"/>
  <c r="K40" i="10"/>
  <c r="P40" i="10"/>
  <c r="R40" i="10" s="1"/>
  <c r="J41" i="10"/>
  <c r="K41" i="10"/>
  <c r="P41" i="10"/>
  <c r="R41" i="10" s="1"/>
  <c r="J48" i="10"/>
  <c r="K48" i="10"/>
  <c r="P48" i="10"/>
  <c r="R48" i="10" s="1"/>
  <c r="J49" i="10"/>
  <c r="K49" i="10"/>
  <c r="P49" i="10"/>
  <c r="R49" i="10" s="1"/>
  <c r="J50" i="10"/>
  <c r="K50" i="10"/>
  <c r="P50" i="10"/>
  <c r="R50" i="10" s="1"/>
  <c r="J51" i="10"/>
  <c r="K51" i="10"/>
  <c r="P51" i="10"/>
  <c r="R51" i="10" s="1"/>
  <c r="J52" i="10"/>
  <c r="K52" i="10"/>
  <c r="P52" i="10"/>
  <c r="R52" i="10" s="1"/>
  <c r="J53" i="10"/>
  <c r="K53" i="10"/>
  <c r="P53" i="10"/>
  <c r="R53" i="10" s="1"/>
  <c r="J54" i="10"/>
  <c r="K54" i="10"/>
  <c r="P54" i="10"/>
  <c r="R54" i="10" s="1"/>
  <c r="J55" i="10"/>
  <c r="K55" i="10"/>
  <c r="P55" i="10"/>
  <c r="R55" i="10" s="1"/>
  <c r="D9" i="10"/>
  <c r="AB9" i="10"/>
  <c r="AB8" i="10"/>
  <c r="J16" i="10"/>
  <c r="AA15" i="10"/>
  <c r="P24" i="10"/>
  <c r="R24" i="10" s="1"/>
  <c r="P20" i="10"/>
  <c r="R20" i="10" s="1"/>
  <c r="P23" i="10"/>
  <c r="R23" i="10" s="1"/>
  <c r="P25" i="10"/>
  <c r="R25" i="10" s="1"/>
  <c r="P22" i="10"/>
  <c r="R22" i="10" s="1"/>
  <c r="P21" i="10"/>
  <c r="R21" i="10" s="1"/>
  <c r="P17" i="10"/>
  <c r="R17" i="10" s="1"/>
  <c r="J18" i="10"/>
  <c r="K18" i="10"/>
  <c r="P18" i="10"/>
  <c r="R18" i="10" s="1"/>
  <c r="P19" i="10"/>
  <c r="R19" i="10" s="1"/>
  <c r="C23" i="2"/>
  <c r="C24" i="2" s="1"/>
  <c r="B23" i="2"/>
  <c r="B24" i="2"/>
  <c r="B25" i="2"/>
  <c r="B19" i="2" s="1"/>
  <c r="B26" i="2"/>
  <c r="B27" i="2"/>
  <c r="Z15" i="10" l="1"/>
  <c r="AB15" i="10" s="1"/>
  <c r="P15" i="10" s="1"/>
  <c r="R15" i="10" s="1"/>
  <c r="Z37" i="10"/>
  <c r="AB37" i="10" s="1"/>
  <c r="AC37" i="10" s="1"/>
  <c r="Z45" i="10"/>
  <c r="AB45" i="10" s="1"/>
  <c r="AC45" i="10" s="1"/>
  <c r="Z52" i="10"/>
  <c r="AB52" i="10" s="1"/>
  <c r="AC52" i="10" s="1"/>
  <c r="Z16" i="10"/>
  <c r="AB16" i="10" s="1"/>
  <c r="AC16" i="10" s="1"/>
  <c r="Z18" i="10"/>
  <c r="AB18" i="10" s="1"/>
  <c r="AC18" i="10" s="1"/>
  <c r="Z23" i="10"/>
  <c r="AB23" i="10" s="1"/>
  <c r="AC23" i="10" s="1"/>
  <c r="Z28" i="10"/>
  <c r="AB28" i="10" s="1"/>
  <c r="AC28" i="10" s="1"/>
  <c r="Z38" i="10"/>
  <c r="AB38" i="10" s="1"/>
  <c r="AC38" i="10" s="1"/>
  <c r="Z46" i="10"/>
  <c r="AB46" i="10" s="1"/>
  <c r="AC46" i="10" s="1"/>
  <c r="Z55" i="10"/>
  <c r="AB55" i="10" s="1"/>
  <c r="AC55" i="10" s="1"/>
  <c r="Z19" i="10"/>
  <c r="AB19" i="10" s="1"/>
  <c r="AC19" i="10" s="1"/>
  <c r="Z53" i="10"/>
  <c r="AB53" i="10" s="1"/>
  <c r="AC53" i="10" s="1"/>
  <c r="Z40" i="10"/>
  <c r="AB40" i="10" s="1"/>
  <c r="AC40" i="10" s="1"/>
  <c r="Z47" i="10"/>
  <c r="AB47" i="10" s="1"/>
  <c r="AC47" i="10" s="1"/>
  <c r="Z35" i="10"/>
  <c r="AB35" i="10" s="1"/>
  <c r="Z50" i="10"/>
  <c r="AB50" i="10" s="1"/>
  <c r="AC50" i="10" s="1"/>
  <c r="Z17" i="10"/>
  <c r="AB17" i="10" s="1"/>
  <c r="AC17" i="10" s="1"/>
  <c r="Z22" i="10"/>
  <c r="AB22" i="10" s="1"/>
  <c r="AC22" i="10" s="1"/>
  <c r="Z24" i="10"/>
  <c r="AB24" i="10" s="1"/>
  <c r="AC24" i="10" s="1"/>
  <c r="Z26" i="10"/>
  <c r="AB26" i="10" s="1"/>
  <c r="AC26" i="10" s="1"/>
  <c r="Z31" i="10"/>
  <c r="AB31" i="10" s="1"/>
  <c r="Z39" i="10"/>
  <c r="AB39" i="10" s="1"/>
  <c r="AC39" i="10" s="1"/>
  <c r="Z51" i="10"/>
  <c r="AB51" i="10" s="1"/>
  <c r="AC51" i="10" s="1"/>
  <c r="Z44" i="10"/>
  <c r="AB44" i="10" s="1"/>
  <c r="AC44" i="10" s="1"/>
  <c r="Z49" i="10"/>
  <c r="AB49" i="10" s="1"/>
  <c r="AC49" i="10" s="1"/>
  <c r="Z20" i="10"/>
  <c r="AB20" i="10" s="1"/>
  <c r="AC20" i="10" s="1"/>
  <c r="Z30" i="10"/>
  <c r="AB30" i="10" s="1"/>
  <c r="AC30" i="10" s="1"/>
  <c r="Z34" i="10"/>
  <c r="AB34" i="10" s="1"/>
  <c r="AC34" i="10" s="1"/>
  <c r="Z42" i="10"/>
  <c r="AB42" i="10" s="1"/>
  <c r="AC42" i="10" s="1"/>
  <c r="Z21" i="10"/>
  <c r="AB21" i="10" s="1"/>
  <c r="AC21" i="10" s="1"/>
  <c r="Z41" i="10"/>
  <c r="AB41" i="10" s="1"/>
  <c r="AC41" i="10" s="1"/>
  <c r="Z48" i="10"/>
  <c r="AB48" i="10" s="1"/>
  <c r="AC48" i="10" s="1"/>
  <c r="Z29" i="10"/>
  <c r="AB29" i="10" s="1"/>
  <c r="AC29" i="10" s="1"/>
  <c r="Z36" i="10"/>
  <c r="AB36" i="10" s="1"/>
  <c r="AC36" i="10" s="1"/>
  <c r="Z54" i="10"/>
  <c r="AB54" i="10" s="1"/>
  <c r="AC54" i="10" s="1"/>
  <c r="Z25" i="10"/>
  <c r="AB25" i="10" s="1"/>
  <c r="AC25" i="10" s="1"/>
  <c r="Z32" i="10"/>
  <c r="AB32" i="10" s="1"/>
  <c r="AC32" i="10" s="1"/>
  <c r="Z43" i="10"/>
  <c r="AB43" i="10" s="1"/>
  <c r="AC43" i="10" s="1"/>
  <c r="Z33" i="10"/>
  <c r="AB33" i="10" s="1"/>
  <c r="AC33" i="10" s="1"/>
  <c r="Z27" i="10"/>
  <c r="AB27" i="10" s="1"/>
  <c r="AC27" i="10" s="1"/>
  <c r="B10" i="2"/>
  <c r="B14" i="2" s="1"/>
  <c r="K13" i="10" s="1"/>
  <c r="M55" i="10"/>
  <c r="T55" i="10" s="1"/>
  <c r="M51" i="10"/>
  <c r="T51" i="10" s="1"/>
  <c r="M41" i="10"/>
  <c r="T41" i="10" s="1"/>
  <c r="M37" i="10"/>
  <c r="T37" i="10" s="1"/>
  <c r="M33" i="10"/>
  <c r="T33" i="10" s="1"/>
  <c r="M29" i="10"/>
  <c r="T29" i="10" s="1"/>
  <c r="M42" i="10"/>
  <c r="T42" i="10" s="1"/>
  <c r="J17" i="10"/>
  <c r="M53" i="10"/>
  <c r="T53" i="10" s="1"/>
  <c r="M39" i="10"/>
  <c r="T39" i="10" s="1"/>
  <c r="M49" i="10"/>
  <c r="T49" i="10" s="1"/>
  <c r="M27" i="10"/>
  <c r="T27" i="10" s="1"/>
  <c r="M24" i="10"/>
  <c r="T24" i="10" s="1"/>
  <c r="M21" i="10"/>
  <c r="T21" i="10" s="1"/>
  <c r="M32" i="10"/>
  <c r="T32" i="10" s="1"/>
  <c r="M26" i="10"/>
  <c r="T26" i="10" s="1"/>
  <c r="M44" i="10"/>
  <c r="T44" i="10" s="1"/>
  <c r="M43" i="10"/>
  <c r="T43" i="10" s="1"/>
  <c r="M30" i="10"/>
  <c r="T30" i="10" s="1"/>
  <c r="M19" i="10"/>
  <c r="T19" i="10" s="1"/>
  <c r="M54" i="10"/>
  <c r="T54" i="10" s="1"/>
  <c r="M52" i="10"/>
  <c r="T52" i="10" s="1"/>
  <c r="M50" i="10"/>
  <c r="T50" i="10" s="1"/>
  <c r="M48" i="10"/>
  <c r="T48" i="10" s="1"/>
  <c r="M40" i="10"/>
  <c r="T40" i="10" s="1"/>
  <c r="M38" i="10"/>
  <c r="T38" i="10" s="1"/>
  <c r="M34" i="10"/>
  <c r="T34" i="10" s="1"/>
  <c r="M28" i="10"/>
  <c r="T28" i="10" s="1"/>
  <c r="M23" i="10"/>
  <c r="T23" i="10" s="1"/>
  <c r="M20" i="10"/>
  <c r="T20" i="10" s="1"/>
  <c r="M46" i="10"/>
  <c r="T46" i="10" s="1"/>
  <c r="D23" i="2"/>
  <c r="M18" i="10"/>
  <c r="T18" i="10" s="1"/>
  <c r="T25" i="10"/>
  <c r="M12" i="10"/>
  <c r="R12" i="10" s="1"/>
  <c r="T47" i="10"/>
  <c r="C25" i="2"/>
  <c r="C26" i="2" s="1"/>
  <c r="C27" i="2" s="1"/>
  <c r="D27" i="2" s="1"/>
  <c r="D24" i="2"/>
  <c r="T36" i="10"/>
  <c r="M22" i="10"/>
  <c r="T22" i="10" s="1"/>
  <c r="T45" i="10"/>
  <c r="AC35" i="10" l="1"/>
  <c r="J35" i="10"/>
  <c r="K35" i="10" s="1"/>
  <c r="M35" i="10" s="1"/>
  <c r="P35" i="10"/>
  <c r="R35" i="10" s="1"/>
  <c r="AC31" i="10"/>
  <c r="J31" i="10"/>
  <c r="K31" i="10" s="1"/>
  <c r="M31" i="10" s="1"/>
  <c r="T31" i="10" s="1"/>
  <c r="D25" i="2"/>
  <c r="K16" i="10"/>
  <c r="M16" i="10" s="1"/>
  <c r="T16" i="10" s="1"/>
  <c r="K17" i="10"/>
  <c r="D26" i="2"/>
  <c r="J15" i="10"/>
  <c r="K15" i="10" s="1"/>
  <c r="AC15" i="10"/>
  <c r="T35" i="10" l="1"/>
  <c r="M17" i="10"/>
  <c r="T17" i="10" s="1"/>
  <c r="M15" i="10"/>
  <c r="T15" i="10" s="1"/>
  <c r="I9"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I12" authorId="0" shapeId="0" xr:uid="{00000000-0006-0000-0100-000001000000}">
      <text>
        <r>
          <rPr>
            <sz val="10"/>
            <color indexed="81"/>
            <rFont val="Tahoma"/>
            <family val="2"/>
          </rPr>
          <t xml:space="preserve">
het gaat hier niet alleen om de gespaarde uren van dit jaar, maar  om het totaal aantal gespaarde en nog niet ingezette uren van de afgelopen jaren.
</t>
        </r>
      </text>
    </comment>
    <comment ref="O12" authorId="0" shapeId="0" xr:uid="{00000000-0006-0000-0100-000002000000}">
      <text>
        <r>
          <rPr>
            <b/>
            <sz val="9"/>
            <color indexed="81"/>
            <rFont val="Tahoma"/>
            <family val="2"/>
          </rPr>
          <t xml:space="preserve">
</t>
        </r>
        <r>
          <rPr>
            <sz val="10"/>
            <color indexed="81"/>
            <rFont val="Tahoma"/>
            <family val="2"/>
          </rPr>
          <t xml:space="preserve">het gaat hier niet alleen om de gespaarde uren van dit jaar, maar  om het totaal aantal gespaarde en nog niet ingezette uren van de afgelopen jaren.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I12" authorId="0" shapeId="0" xr:uid="{74BC1CFF-D28D-4B2A-BA7B-063C3C249033}">
      <text>
        <r>
          <rPr>
            <sz val="10"/>
            <color indexed="81"/>
            <rFont val="Tahoma"/>
            <family val="2"/>
          </rPr>
          <t xml:space="preserve">het gaat hier niet alleen om de gespaarde uren van dit jaar, maar  om het totaal aantal gespaarde en nog niet ingezette uren van de afgelopen jaren. OP en OOP mogen maximaal 3 jaar sparen, DIR mag maximaal 4 jaar sparen.
</t>
        </r>
      </text>
    </comment>
    <comment ref="N12" authorId="0" shapeId="0" xr:uid="{14BAEDCB-2E07-4AFE-B3DF-24B76A683DEC}">
      <text>
        <r>
          <rPr>
            <sz val="10"/>
            <color indexed="81"/>
            <rFont val="Tahoma"/>
            <family val="2"/>
          </rPr>
          <t xml:space="preserve">het gaat hier niet alleen om het gespaarde bedrag van dit jaar, maar om het totaal gespaarde en nog niet ingezette bedrag van de afgelopen jaren. OP en OOP mogen maximaal 3 jaar sparen, DIR mag maximaal 4 jaar sparen.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Bé Keizer</author>
    <author>Kitty Attema</author>
  </authors>
  <commentList>
    <comment ref="B14" authorId="0" shapeId="0" xr:uid="{00000000-0006-0000-0200-000001000000}">
      <text>
        <r>
          <rPr>
            <sz val="9"/>
            <color indexed="81"/>
            <rFont val="Tahoma"/>
            <family val="2"/>
          </rPr>
          <t xml:space="preserve">
Hierbij is rekening gehouden met de eigen bijdrage van de werknemer plus de doorlopende verplichtingen van de werkgever. 
Op grond van eigen ervaringsgegevens kan door de gebruiker van dit model dit percentage nauwkeuriger worden vastgesteld. </t>
        </r>
      </text>
    </comment>
    <comment ref="B31" authorId="1" shapeId="0" xr:uid="{63CA8AC3-E792-4E86-8B71-A05F30B654BB}">
      <text>
        <r>
          <rPr>
            <b/>
            <sz val="9"/>
            <color indexed="81"/>
            <rFont val="Tahoma"/>
            <family val="2"/>
          </rPr>
          <t>Kitty Attema:</t>
        </r>
        <r>
          <rPr>
            <sz val="9"/>
            <color indexed="81"/>
            <rFont val="Tahoma"/>
            <family val="2"/>
          </rPr>
          <t xml:space="preserve">
tijdelijke trede
</t>
        </r>
      </text>
    </comment>
    <comment ref="C31" authorId="1" shapeId="0" xr:uid="{FD0A5527-4678-470D-B037-61D3904EBE9C}">
      <text>
        <r>
          <rPr>
            <b/>
            <sz val="9"/>
            <color indexed="81"/>
            <rFont val="Tahoma"/>
            <family val="2"/>
          </rPr>
          <t>Kitty Attema:</t>
        </r>
        <r>
          <rPr>
            <sz val="9"/>
            <color indexed="81"/>
            <rFont val="Tahoma"/>
            <family val="2"/>
          </rPr>
          <t xml:space="preserve">
tijdelijke trede
</t>
        </r>
      </text>
    </comment>
    <comment ref="D31" authorId="1" shapeId="0" xr:uid="{7C03A48E-643D-44DC-B300-8A8B632BBD6B}">
      <text>
        <r>
          <rPr>
            <b/>
            <sz val="9"/>
            <color indexed="81"/>
            <rFont val="Tahoma"/>
            <family val="2"/>
          </rPr>
          <t>Kitty Attema:</t>
        </r>
        <r>
          <rPr>
            <sz val="9"/>
            <color indexed="81"/>
            <rFont val="Tahoma"/>
            <family val="2"/>
          </rPr>
          <t xml:space="preserve">
tijdelijke trede
</t>
        </r>
      </text>
    </comment>
    <comment ref="E31" authorId="1" shapeId="0" xr:uid="{C22D9B47-C78D-427F-92D1-CCC38C91D9DC}">
      <text>
        <r>
          <rPr>
            <b/>
            <sz val="9"/>
            <color indexed="81"/>
            <rFont val="Tahoma"/>
            <family val="2"/>
          </rPr>
          <t>Kitty Attema:</t>
        </r>
        <r>
          <rPr>
            <sz val="9"/>
            <color indexed="81"/>
            <rFont val="Tahoma"/>
            <family val="2"/>
          </rPr>
          <t xml:space="preserve">
tijdelijke trede
</t>
        </r>
      </text>
    </comment>
    <comment ref="B32" authorId="1" shapeId="0" xr:uid="{D31CB800-796C-41AD-84C4-7C4C8EE68D1C}">
      <text>
        <r>
          <rPr>
            <sz val="9"/>
            <color indexed="81"/>
            <rFont val="Tahoma"/>
            <family val="2"/>
          </rPr>
          <t xml:space="preserve">tredes a t/m d hebben een nummerieke benaming in dit model om der werking ervan te faciliteren.
</t>
        </r>
      </text>
    </comment>
    <comment ref="C32" authorId="1" shapeId="0" xr:uid="{7FED0338-678C-4A78-BBE5-11038BEA05C4}">
      <text>
        <r>
          <rPr>
            <sz val="9"/>
            <color indexed="81"/>
            <rFont val="Tahoma"/>
            <family val="2"/>
          </rPr>
          <t xml:space="preserve">tredes a t/m d hebben een nummerieke benaming in dit model om der werking ervan te faciliteren.
</t>
        </r>
      </text>
    </comment>
    <comment ref="D32" authorId="1" shapeId="0" xr:uid="{33A5BB66-E616-4F82-8B0B-303E8134A3C8}">
      <text>
        <r>
          <rPr>
            <sz val="9"/>
            <color indexed="81"/>
            <rFont val="Tahoma"/>
            <family val="2"/>
          </rPr>
          <t xml:space="preserve">tredes a t/m d hebben een nummerieke benaming in dit model om der werking ervan te faciliteren.
</t>
        </r>
      </text>
    </comment>
    <comment ref="E32" authorId="1" shapeId="0" xr:uid="{1B176AC7-3441-41B9-A84D-50C4756189C0}">
      <text>
        <r>
          <rPr>
            <sz val="9"/>
            <color indexed="81"/>
            <rFont val="Tahoma"/>
            <family val="2"/>
          </rPr>
          <t xml:space="preserve">tredes a t/m d hebben een nummerieke benaming in dit model om der werking ervan te faciliteren.
</t>
        </r>
      </text>
    </comment>
    <comment ref="C36" authorId="1" shapeId="0" xr:uid="{15FB360E-C2E8-41F6-8908-9A3D9DBD6C7E}">
      <text>
        <r>
          <rPr>
            <sz val="9"/>
            <color indexed="81"/>
            <rFont val="Tahoma"/>
            <family val="2"/>
          </rPr>
          <t>tijdelijke trede vervalt op 1 augustus 2023</t>
        </r>
        <r>
          <rPr>
            <b/>
            <sz val="9"/>
            <color indexed="81"/>
            <rFont val="Tahoma"/>
            <family val="2"/>
          </rPr>
          <t xml:space="preserve">
</t>
        </r>
        <r>
          <rPr>
            <sz val="9"/>
            <color indexed="81"/>
            <rFont val="Tahoma"/>
            <family val="2"/>
          </rPr>
          <t xml:space="preserve">
</t>
        </r>
      </text>
    </comment>
    <comment ref="D36" authorId="1" shapeId="0" xr:uid="{A694852D-0BCD-414B-8C9E-595A57F41B9F}">
      <text>
        <r>
          <rPr>
            <sz val="9"/>
            <color indexed="81"/>
            <rFont val="Tahoma"/>
            <family val="2"/>
          </rPr>
          <t xml:space="preserve">tijdelijke trede vervalt op 1 augustus 2024
</t>
        </r>
        <r>
          <rPr>
            <b/>
            <sz val="9"/>
            <color indexed="81"/>
            <rFont val="Tahoma"/>
            <family val="2"/>
          </rPr>
          <t xml:space="preserve">
</t>
        </r>
        <r>
          <rPr>
            <sz val="9"/>
            <color indexed="81"/>
            <rFont val="Tahoma"/>
            <family val="2"/>
          </rPr>
          <t xml:space="preserve">
</t>
        </r>
      </text>
    </comment>
    <comment ref="C39" authorId="1" shapeId="0" xr:uid="{FFE9A97E-7B7D-4EEF-9C08-C72D63002EA5}">
      <text>
        <r>
          <rPr>
            <sz val="9"/>
            <color indexed="81"/>
            <rFont val="Tahoma"/>
            <family val="2"/>
          </rPr>
          <t>tijdelijke trede vervalt op 1 augustus 2023</t>
        </r>
        <r>
          <rPr>
            <b/>
            <sz val="9"/>
            <color indexed="81"/>
            <rFont val="Tahoma"/>
            <family val="2"/>
          </rPr>
          <t xml:space="preserve">
</t>
        </r>
        <r>
          <rPr>
            <sz val="9"/>
            <color indexed="81"/>
            <rFont val="Tahoma"/>
            <family val="2"/>
          </rPr>
          <t xml:space="preserve">
</t>
        </r>
      </text>
    </comment>
    <comment ref="C40" authorId="1" shapeId="0" xr:uid="{8230439F-5E41-4328-B240-2119706187ED}">
      <text>
        <r>
          <rPr>
            <sz val="9"/>
            <color indexed="81"/>
            <rFont val="Tahoma"/>
            <family val="2"/>
          </rPr>
          <t>tijdelijke trede vervalt op 1 augustus 2023</t>
        </r>
        <r>
          <rPr>
            <b/>
            <sz val="9"/>
            <color indexed="81"/>
            <rFont val="Tahoma"/>
            <family val="2"/>
          </rPr>
          <t xml:space="preserve">
</t>
        </r>
        <r>
          <rPr>
            <sz val="9"/>
            <color indexed="81"/>
            <rFont val="Tahoma"/>
            <family val="2"/>
          </rPr>
          <t xml:space="preserve">
</t>
        </r>
      </text>
    </comment>
    <comment ref="D40" authorId="1" shapeId="0" xr:uid="{32AEB64C-F482-4A58-A69B-A94835B04259}">
      <text>
        <r>
          <rPr>
            <sz val="9"/>
            <color indexed="81"/>
            <rFont val="Tahoma"/>
            <family val="2"/>
          </rPr>
          <t xml:space="preserve">tijdelijke trede vervalt op 1 augustus 2024
</t>
        </r>
        <r>
          <rPr>
            <b/>
            <sz val="9"/>
            <color indexed="81"/>
            <rFont val="Tahoma"/>
            <family val="2"/>
          </rPr>
          <t xml:space="preserve">
</t>
        </r>
        <r>
          <rPr>
            <sz val="9"/>
            <color indexed="81"/>
            <rFont val="Tahoma"/>
            <family val="2"/>
          </rPr>
          <t xml:space="preserve">
</t>
        </r>
      </text>
    </comment>
    <comment ref="C41" authorId="1" shapeId="0" xr:uid="{295B0692-54DE-4651-BA3B-E3A9A76024CF}">
      <text>
        <r>
          <rPr>
            <sz val="9"/>
            <color indexed="81"/>
            <rFont val="Tahoma"/>
            <family val="2"/>
          </rPr>
          <t>tijdelijke trede vervalt op 1 augustus 2023</t>
        </r>
        <r>
          <rPr>
            <b/>
            <sz val="9"/>
            <color indexed="81"/>
            <rFont val="Tahoma"/>
            <family val="2"/>
          </rPr>
          <t xml:space="preserve">
</t>
        </r>
        <r>
          <rPr>
            <sz val="9"/>
            <color indexed="81"/>
            <rFont val="Tahoma"/>
            <family val="2"/>
          </rPr>
          <t xml:space="preserve">
</t>
        </r>
      </text>
    </comment>
    <comment ref="D41" authorId="1" shapeId="0" xr:uid="{CE567EBC-249B-42A0-B9CB-0D4246A5308D}">
      <text>
        <r>
          <rPr>
            <sz val="9"/>
            <color indexed="81"/>
            <rFont val="Tahoma"/>
            <family val="2"/>
          </rPr>
          <t xml:space="preserve">tijdelijke trede vervalt op 1 augustus 2024
</t>
        </r>
        <r>
          <rPr>
            <b/>
            <sz val="9"/>
            <color indexed="81"/>
            <rFont val="Tahoma"/>
            <family val="2"/>
          </rPr>
          <t xml:space="preserve">
</t>
        </r>
        <r>
          <rPr>
            <sz val="9"/>
            <color indexed="81"/>
            <rFont val="Tahoma"/>
            <family val="2"/>
          </rPr>
          <t xml:space="preserve">
</t>
        </r>
      </text>
    </comment>
    <comment ref="E41" authorId="1" shapeId="0" xr:uid="{893C35CF-9C26-45EB-9FD8-3D813D187D09}">
      <text>
        <r>
          <rPr>
            <sz val="9"/>
            <color indexed="81"/>
            <rFont val="Tahoma"/>
            <family val="2"/>
          </rPr>
          <t>tijdelijke trede vervalt op 1 augustus 2025</t>
        </r>
        <r>
          <rPr>
            <b/>
            <sz val="9"/>
            <color indexed="81"/>
            <rFont val="Tahoma"/>
            <family val="2"/>
          </rPr>
          <t xml:space="preserve">
</t>
        </r>
        <r>
          <rPr>
            <sz val="9"/>
            <color indexed="81"/>
            <rFont val="Tahoma"/>
            <family val="2"/>
          </rPr>
          <t xml:space="preserve">
</t>
        </r>
      </text>
    </comment>
    <comment ref="C45" authorId="1" shapeId="0" xr:uid="{32FC2DFF-D839-4704-8632-8EE204541DBB}">
      <text>
        <r>
          <rPr>
            <sz val="9"/>
            <color indexed="81"/>
            <rFont val="Tahoma"/>
            <family val="2"/>
          </rPr>
          <t>tijdelijke trede vervalt op 1 augustus 2023</t>
        </r>
        <r>
          <rPr>
            <b/>
            <sz val="9"/>
            <color indexed="81"/>
            <rFont val="Tahoma"/>
            <family val="2"/>
          </rPr>
          <t xml:space="preserve">
</t>
        </r>
        <r>
          <rPr>
            <sz val="9"/>
            <color indexed="81"/>
            <rFont val="Tahoma"/>
            <family val="2"/>
          </rPr>
          <t xml:space="preserve">
</t>
        </r>
      </text>
    </comment>
    <comment ref="A48" authorId="1" shapeId="0" xr:uid="{699F196E-A8E2-431E-8746-6AF177350ABC}">
      <text>
        <r>
          <rPr>
            <sz val="9"/>
            <color indexed="81"/>
            <rFont val="Tahoma"/>
            <family val="2"/>
          </rPr>
          <t>Werknemers die in juni 2023 waren ingeschaald in een participatiebaan, gaan per 1 augustus over naar OOP schaal 1.</t>
        </r>
      </text>
    </comment>
  </commentList>
</comments>
</file>

<file path=xl/sharedStrings.xml><?xml version="1.0" encoding="utf-8"?>
<sst xmlns="http://schemas.openxmlformats.org/spreadsheetml/2006/main" count="206" uniqueCount="106">
  <si>
    <t>Handleiding bij voorziening duurzame inzetbaarheid en individuele professionalisering</t>
  </si>
  <si>
    <t>Het model is beveiligd met het wachtwoord:</t>
  </si>
  <si>
    <t>poraad</t>
  </si>
  <si>
    <t>onder Controleren/ Beveiliging blad opheffen</t>
  </si>
  <si>
    <t>Desgewenst kunt u het model aanpassen, maar kennis van Excel is dan wel vereist.</t>
  </si>
  <si>
    <t>Werkblad voorz di</t>
  </si>
  <si>
    <t>De invoer in de witte cellen spreekt voor zich. De overige cellen zijn geblokkeerd.</t>
  </si>
  <si>
    <t>Werkblad voorz ind.prof</t>
  </si>
  <si>
    <t>Werkblad tab</t>
  </si>
  <si>
    <r>
      <t xml:space="preserve">In dit werkblad zijn de geldende loonschalen opgenomen </t>
    </r>
    <r>
      <rPr>
        <sz val="10"/>
        <color rgb="FFC00000"/>
        <rFont val="Calibri"/>
        <family val="2"/>
      </rPr>
      <t>(cao po 2023-2024)</t>
    </r>
    <r>
      <rPr>
        <sz val="10"/>
        <rFont val="Calibri"/>
        <family val="2"/>
      </rPr>
      <t xml:space="preserve">. </t>
    </r>
  </si>
  <si>
    <t>De lichtgrijze cellen zijn ontgrendeld en kunt u zelf invullen, passend bij uw specifieke situatie.</t>
  </si>
  <si>
    <t>Voor nadere informatie over de voorziening duurzame inzetbaarheid, kunt u terecht op de website van de PO-Raad</t>
  </si>
  <si>
    <t>https://www.poraad.nl/toolbox-voorziening-duurzame-inzetbaarheid</t>
  </si>
  <si>
    <r>
      <t xml:space="preserve">Heeft u een vraag over deze tool, dan kunt u deze stellen aan </t>
    </r>
    <r>
      <rPr>
        <sz val="10"/>
        <rFont val="Calibri"/>
        <family val="2"/>
      </rPr>
      <t>Juridische helpdesk (na inloggen in het ledenportaal).</t>
    </r>
  </si>
  <si>
    <t xml:space="preserve"> </t>
  </si>
  <si>
    <t xml:space="preserve">op basis van de door werknemers ingediende plannen (zie hoofdstuk 8A.4 cao PO 2023-2024) </t>
  </si>
  <si>
    <t>gedeelte zonder eigen bijdrage</t>
  </si>
  <si>
    <t>gedeelte  met eigen bijdrage</t>
  </si>
  <si>
    <t>persoonsgegevens</t>
  </si>
  <si>
    <t xml:space="preserve">Verlof oudere werknemers  </t>
  </si>
  <si>
    <t xml:space="preserve">Gespaard budget overige verlofdoeleinden </t>
  </si>
  <si>
    <t>naam</t>
  </si>
  <si>
    <t>geboorte</t>
  </si>
  <si>
    <t>schaal</t>
  </si>
  <si>
    <t>trede</t>
  </si>
  <si>
    <t xml:space="preserve">gespaarde </t>
  </si>
  <si>
    <t xml:space="preserve">uren * uurprijs </t>
  </si>
  <si>
    <t>werkgeversdeel</t>
  </si>
  <si>
    <t>opnamekans</t>
  </si>
  <si>
    <t xml:space="preserve">totaal voor </t>
  </si>
  <si>
    <t xml:space="preserve">salaris </t>
  </si>
  <si>
    <t>werkg. ln</t>
  </si>
  <si>
    <t>loonkn. uur</t>
  </si>
  <si>
    <t>werkg.ln.</t>
  </si>
  <si>
    <t>datum</t>
  </si>
  <si>
    <t>uren (totaal)</t>
  </si>
  <si>
    <t>incl. wg. ln.</t>
  </si>
  <si>
    <t>voorziening DI</t>
  </si>
  <si>
    <t>(maand)</t>
  </si>
  <si>
    <t>excl. wg.ln</t>
  </si>
  <si>
    <t>incl. wg.ln</t>
  </si>
  <si>
    <t>per uur</t>
  </si>
  <si>
    <t xml:space="preserve">Jan </t>
  </si>
  <si>
    <t>D15</t>
  </si>
  <si>
    <t>Piet</t>
  </si>
  <si>
    <t>Klaas</t>
  </si>
  <si>
    <t>A10</t>
  </si>
  <si>
    <t>A11</t>
  </si>
  <si>
    <t>A12</t>
  </si>
  <si>
    <t>A13</t>
  </si>
  <si>
    <t>D11</t>
  </si>
  <si>
    <t>D12</t>
  </si>
  <si>
    <t>D13</t>
  </si>
  <si>
    <t>D14</t>
  </si>
  <si>
    <t>ID1</t>
  </si>
  <si>
    <t>ID2</t>
  </si>
  <si>
    <t>ID3</t>
  </si>
  <si>
    <t>Participatiebaan</t>
  </si>
  <si>
    <t>LB</t>
  </si>
  <si>
    <t>LC</t>
  </si>
  <si>
    <t>LD</t>
  </si>
  <si>
    <t>LE</t>
  </si>
  <si>
    <t>LIOa</t>
  </si>
  <si>
    <t>LIOb</t>
  </si>
  <si>
    <t xml:space="preserve">op basis van de door werknemer ingediende plannen (zie art. 9.3 lid 4 (OP en OOP) en art. 9.6 lid 4 (DIR) cao PO 2023-2024) </t>
  </si>
  <si>
    <t>Gespaarde uren  (OP en OOP)</t>
  </si>
  <si>
    <t>Gespaarde bedrag (DIR, OP en OOP)</t>
  </si>
  <si>
    <t>FC</t>
  </si>
  <si>
    <t>voorziening prof.</t>
  </si>
  <si>
    <t>gespaard</t>
  </si>
  <si>
    <t>bestedings-</t>
  </si>
  <si>
    <t>bedrag (totaal)</t>
  </si>
  <si>
    <t>kans</t>
  </si>
  <si>
    <t>berekeningsjaar ultimo</t>
  </si>
  <si>
    <t>opslag werkgeverslasten</t>
  </si>
  <si>
    <t>Deze cel dient u zelf in te vullen. Het opslagpercentage werkgeverslasten verschilt per schoolbestuur. U kunt het model werkgeverslasten gebruiken dat beschikbaar is op de website van de PO-Raad</t>
  </si>
  <si>
    <t>eigen bijdrage (dir, op en oop &gt; schaal 8)</t>
  </si>
  <si>
    <t>art. 8A.8</t>
  </si>
  <si>
    <t>werkgeverslasten bij opname verlof</t>
  </si>
  <si>
    <t xml:space="preserve">landel. verhoud.: DIR+OP t.o.v. OOP  </t>
  </si>
  <si>
    <t>eigen bijdrage  (oop&lt;= schaal 8))</t>
  </si>
  <si>
    <t xml:space="preserve">totale werkgeverslasten bij opname verlof  (schatting) </t>
  </si>
  <si>
    <t>Discontering</t>
  </si>
  <si>
    <t>marktrente</t>
  </si>
  <si>
    <t>aanname schoolbestuur in overleg met accountant; zie ook alinea marktrente in werkblad info.</t>
  </si>
  <si>
    <t xml:space="preserve">gekozen discontering </t>
  </si>
  <si>
    <t>discontering is alleen vereist als de tijdswaarde van geld materieel is</t>
  </si>
  <si>
    <t xml:space="preserve">gem CW over 5 jaar is </t>
  </si>
  <si>
    <t>uren kunnen voor maximaal 5 jaar gespaard worden</t>
  </si>
  <si>
    <t>jaar</t>
  </si>
  <si>
    <r>
      <t>(1 + r)</t>
    </r>
    <r>
      <rPr>
        <i/>
        <vertAlign val="superscript"/>
        <sz val="9"/>
        <rFont val="Calibri"/>
        <family val="2"/>
        <scheme val="minor"/>
      </rPr>
      <t>t</t>
    </r>
  </si>
  <si>
    <t>present value</t>
  </si>
  <si>
    <t>future value</t>
  </si>
  <si>
    <t>salaristabellen</t>
  </si>
  <si>
    <t>1-7-2023 (cao 2023-2024)</t>
  </si>
  <si>
    <t>a</t>
  </si>
  <si>
    <t>b</t>
  </si>
  <si>
    <t>c</t>
  </si>
  <si>
    <t>d</t>
  </si>
  <si>
    <t>schaal / regel</t>
  </si>
  <si>
    <t>tredes</t>
  </si>
  <si>
    <t>DIR</t>
  </si>
  <si>
    <t>OP</t>
  </si>
  <si>
    <t>OOP</t>
  </si>
  <si>
    <t>Vakantietoeslag</t>
  </si>
  <si>
    <t>Structurele eindejaarsuitkering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</si>
</sst>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quot;€&quot;\ * #,##0.00_ ;_ &quot;€&quot;\ * \-#,##0.00_ ;_ &quot;€&quot;\ * &quot;-&quot;??_ ;_ @_ "/>
    <numFmt numFmtId="164" formatCode="_-&quot;€&quot;\ * #,##0_-;_-&quot;€&quot;\ * #,##0\-;_-&quot;€&quot;\ * &quot;-&quot;_-;_-@_-"/>
    <numFmt numFmtId="165" formatCode="_-&quot;€&quot;\ * #,##0.00_-;_-&quot;€&quot;\ * #,##0.00\-;_-&quot;€&quot;\ * &quot;-&quot;??_-;_-@_-"/>
    <numFmt numFmtId="166" formatCode="&quot;€&quot;\ #,##0_-"/>
    <numFmt numFmtId="167" formatCode="0.0%"/>
    <numFmt numFmtId="168" formatCode="_-&quot;€&quot;\ * #,##0_-;_-&quot;€&quot;\ * #,##0\-;_-&quot;€&quot;\ * &quot;-&quot;??_-;_-@_-"/>
    <numFmt numFmtId="169" formatCode="0.0000"/>
    <numFmt numFmtId="170" formatCode="0.0"/>
    <numFmt numFmtId="171" formatCode="dd/mm/yy;@"/>
    <numFmt numFmtId="172" formatCode="d\ mmmm\ yyyy"/>
  </numFmts>
  <fonts count="54" x14ac:knownFonts="1">
    <font>
      <sz val="10"/>
      <name val="Arial"/>
    </font>
    <font>
      <sz val="10"/>
      <name val="Arial"/>
      <family val="2"/>
    </font>
    <font>
      <sz val="9"/>
      <color indexed="81"/>
      <name val="Tahoma"/>
      <family val="2"/>
    </font>
    <font>
      <sz val="10"/>
      <name val="Calibri"/>
      <family val="2"/>
    </font>
    <font>
      <b/>
      <sz val="10"/>
      <name val="Calibri"/>
      <family val="2"/>
    </font>
    <font>
      <i/>
      <sz val="10"/>
      <name val="Calibri"/>
      <family val="2"/>
    </font>
    <font>
      <sz val="9"/>
      <name val="Calibri"/>
      <family val="2"/>
      <scheme val="minor"/>
    </font>
    <font>
      <i/>
      <sz val="9"/>
      <name val="Calibri"/>
      <family val="2"/>
      <scheme val="minor"/>
    </font>
    <font>
      <i/>
      <vertAlign val="superscript"/>
      <sz val="9"/>
      <name val="Calibri"/>
      <family val="2"/>
      <scheme val="minor"/>
    </font>
    <font>
      <sz val="10"/>
      <color theme="1" tint="0.499984740745262"/>
      <name val="Calibri"/>
      <family val="2"/>
    </font>
    <font>
      <i/>
      <sz val="14"/>
      <color indexed="10"/>
      <name val="Calibri"/>
      <family val="2"/>
    </font>
    <font>
      <sz val="14"/>
      <color rgb="FFC00000"/>
      <name val="Calibri"/>
      <family val="2"/>
    </font>
    <font>
      <i/>
      <sz val="14"/>
      <color theme="1" tint="0.499984740745262"/>
      <name val="Calibri"/>
      <family val="2"/>
    </font>
    <font>
      <sz val="10"/>
      <color theme="1" tint="0.34998626667073579"/>
      <name val="Calibri"/>
      <family val="2"/>
    </font>
    <font>
      <b/>
      <i/>
      <sz val="10"/>
      <color theme="1" tint="0.34998626667073579"/>
      <name val="Calibri"/>
      <family val="2"/>
    </font>
    <font>
      <sz val="10"/>
      <color indexed="10"/>
      <name val="Calibri"/>
      <family val="2"/>
    </font>
    <font>
      <b/>
      <sz val="10"/>
      <color theme="1" tint="0.34998626667073579"/>
      <name val="Calibri"/>
      <family val="2"/>
    </font>
    <font>
      <sz val="10"/>
      <color theme="1" tint="0.34998626667073579"/>
      <name val="Arial"/>
      <family val="2"/>
    </font>
    <font>
      <b/>
      <sz val="10"/>
      <color theme="1" tint="0.34998626667073579"/>
      <name val="Arial"/>
      <family val="2"/>
    </font>
    <font>
      <sz val="10"/>
      <color rgb="FFC00000"/>
      <name val="Calibri"/>
      <family val="2"/>
    </font>
    <font>
      <sz val="10"/>
      <color theme="1" tint="0.499984740745262"/>
      <name val="Arial"/>
      <family val="2"/>
    </font>
    <font>
      <i/>
      <sz val="10"/>
      <color theme="1" tint="0.34998626667073579"/>
      <name val="Calibri"/>
      <family val="2"/>
    </font>
    <font>
      <i/>
      <sz val="10"/>
      <color rgb="FFC00000"/>
      <name val="Calibri"/>
      <family val="2"/>
    </font>
    <font>
      <i/>
      <sz val="10"/>
      <color theme="1" tint="0.499984740745262"/>
      <name val="Calibri"/>
      <family val="2"/>
    </font>
    <font>
      <i/>
      <sz val="10"/>
      <color indexed="10"/>
      <name val="Calibri"/>
      <family val="2"/>
    </font>
    <font>
      <b/>
      <sz val="10"/>
      <color theme="1" tint="0.499984740745262"/>
      <name val="Calibri"/>
      <family val="2"/>
    </font>
    <font>
      <b/>
      <i/>
      <sz val="10"/>
      <color theme="1" tint="0.499984740745262"/>
      <name val="Calibri"/>
      <family val="2"/>
    </font>
    <font>
      <u/>
      <sz val="10"/>
      <color indexed="12"/>
      <name val="Arial"/>
      <family val="2"/>
    </font>
    <font>
      <i/>
      <sz val="12"/>
      <name val="Calibri"/>
      <family val="2"/>
    </font>
    <font>
      <sz val="9"/>
      <name val="Calibri"/>
      <family val="2"/>
    </font>
    <font>
      <b/>
      <i/>
      <sz val="9"/>
      <name val="Calibri"/>
      <family val="2"/>
    </font>
    <font>
      <b/>
      <sz val="9"/>
      <name val="Calibri"/>
      <family val="2"/>
      <scheme val="minor"/>
    </font>
    <font>
      <b/>
      <i/>
      <sz val="9"/>
      <name val="Calibri"/>
      <family val="2"/>
      <scheme val="minor"/>
    </font>
    <font>
      <sz val="14"/>
      <name val="Calibri"/>
      <family val="2"/>
    </font>
    <font>
      <sz val="14"/>
      <name val="Arial"/>
      <family val="2"/>
    </font>
    <font>
      <sz val="14"/>
      <color indexed="10"/>
      <name val="Calibri"/>
      <family val="2"/>
    </font>
    <font>
      <i/>
      <u/>
      <sz val="9"/>
      <name val="Calibri"/>
      <family val="2"/>
      <scheme val="minor"/>
    </font>
    <font>
      <b/>
      <sz val="9"/>
      <color indexed="81"/>
      <name val="Tahoma"/>
      <family val="2"/>
    </font>
    <font>
      <b/>
      <i/>
      <sz val="10"/>
      <color theme="0" tint="-0.499984740745262"/>
      <name val="Calibri"/>
      <family val="2"/>
    </font>
    <font>
      <b/>
      <i/>
      <sz val="10"/>
      <name val="Calibri"/>
      <family val="2"/>
    </font>
    <font>
      <i/>
      <sz val="10"/>
      <color theme="1" tint="0.34998626667073579"/>
      <name val="Arial"/>
      <family val="2"/>
    </font>
    <font>
      <u/>
      <sz val="9"/>
      <color indexed="12"/>
      <name val="Arial"/>
      <family val="2"/>
    </font>
    <font>
      <sz val="10"/>
      <color indexed="81"/>
      <name val="Tahoma"/>
      <family val="2"/>
    </font>
    <font>
      <b/>
      <i/>
      <sz val="10"/>
      <color theme="0"/>
      <name val="Calibri"/>
      <family val="2"/>
    </font>
    <font>
      <sz val="10"/>
      <color rgb="FF000000"/>
      <name val="Calibri"/>
      <family val="2"/>
    </font>
    <font>
      <sz val="10"/>
      <name val="Arial"/>
      <family val="2"/>
    </font>
    <font>
      <b/>
      <sz val="9"/>
      <color rgb="FFC00000"/>
      <name val="Calibri"/>
      <family val="2"/>
      <scheme val="minor"/>
    </font>
    <font>
      <b/>
      <sz val="9"/>
      <color indexed="8"/>
      <name val="Calibri"/>
      <family val="2"/>
      <scheme val="minor"/>
    </font>
    <font>
      <sz val="9"/>
      <color theme="1"/>
      <name val="Calibri"/>
      <family val="2"/>
      <scheme val="minor"/>
    </font>
    <font>
      <sz val="9"/>
      <color rgb="FFFF0000"/>
      <name val="Calibri"/>
      <family val="2"/>
      <scheme val="minor"/>
    </font>
    <font>
      <sz val="9"/>
      <color rgb="FFFFFF99"/>
      <name val="Calibri"/>
      <family val="2"/>
      <scheme val="minor"/>
    </font>
    <font>
      <sz val="8"/>
      <name val="Arial"/>
      <family val="2"/>
    </font>
    <font>
      <sz val="8"/>
      <name val="Calibri"/>
      <family val="2"/>
    </font>
    <font>
      <b/>
      <sz val="10"/>
      <color rgb="FFC00000"/>
      <name val="Calibri"/>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style="thin">
        <color indexed="64"/>
      </left>
      <right style="thin">
        <color indexed="64"/>
      </right>
      <top style="thin">
        <color indexed="64"/>
      </top>
      <bottom style="thin">
        <color indexed="64"/>
      </bottom>
      <diagonal/>
    </border>
    <border>
      <left style="thin">
        <color theme="0" tint="-4.9989318521683403E-2"/>
      </left>
      <right style="thin">
        <color theme="0" tint="-4.9989318521683403E-2"/>
      </right>
      <top/>
      <bottom/>
      <diagonal/>
    </border>
  </borders>
  <cellStyleXfs count="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27" fillId="0" borderId="0" applyNumberFormat="0" applyFill="0" applyBorder="0" applyAlignment="0" applyProtection="0">
      <alignment vertical="top"/>
      <protection locked="0"/>
    </xf>
    <xf numFmtId="0" fontId="45" fillId="0" borderId="0"/>
    <xf numFmtId="9" fontId="1" fillId="0" borderId="0" applyFont="0" applyFill="0" applyBorder="0" applyAlignment="0" applyProtection="0"/>
  </cellStyleXfs>
  <cellXfs count="229">
    <xf numFmtId="0" fontId="0" fillId="0" borderId="0" xfId="0"/>
    <xf numFmtId="0" fontId="6" fillId="0" borderId="0" xfId="0" applyFont="1" applyAlignment="1">
      <alignment horizontal="left"/>
    </xf>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center"/>
    </xf>
    <xf numFmtId="169" fontId="3" fillId="2" borderId="0" xfId="0" applyNumberFormat="1" applyFont="1" applyFill="1" applyAlignment="1">
      <alignment horizontal="center"/>
    </xf>
    <xf numFmtId="0" fontId="9" fillId="2" borderId="0" xfId="0" applyFont="1" applyFill="1"/>
    <xf numFmtId="166" fontId="3" fillId="2" borderId="0" xfId="0" applyNumberFormat="1" applyFont="1" applyFill="1"/>
    <xf numFmtId="0" fontId="3" fillId="3" borderId="1" xfId="0" applyFont="1" applyFill="1" applyBorder="1"/>
    <xf numFmtId="0" fontId="3" fillId="3" borderId="2" xfId="0" applyFont="1" applyFill="1" applyBorder="1"/>
    <xf numFmtId="0" fontId="3" fillId="3" borderId="2" xfId="0" applyFont="1" applyFill="1" applyBorder="1" applyAlignment="1">
      <alignment horizontal="left"/>
    </xf>
    <xf numFmtId="0" fontId="3" fillId="3" borderId="2" xfId="0" applyFont="1" applyFill="1" applyBorder="1" applyAlignment="1">
      <alignment horizontal="center"/>
    </xf>
    <xf numFmtId="0" fontId="3" fillId="3" borderId="3" xfId="0" applyFont="1" applyFill="1" applyBorder="1"/>
    <xf numFmtId="0" fontId="3" fillId="3" borderId="4" xfId="0" applyFont="1" applyFill="1" applyBorder="1"/>
    <xf numFmtId="0" fontId="3" fillId="3" borderId="0" xfId="0" applyFont="1" applyFill="1"/>
    <xf numFmtId="0" fontId="3" fillId="3" borderId="0" xfId="0" applyFont="1" applyFill="1" applyAlignment="1">
      <alignment horizontal="left"/>
    </xf>
    <xf numFmtId="0" fontId="3" fillId="3" borderId="0" xfId="0" applyFont="1" applyFill="1" applyAlignment="1">
      <alignment horizontal="center"/>
    </xf>
    <xf numFmtId="169" fontId="3" fillId="3" borderId="0" xfId="0" applyNumberFormat="1" applyFont="1" applyFill="1" applyAlignment="1">
      <alignment horizontal="center"/>
    </xf>
    <xf numFmtId="0" fontId="3" fillId="3" borderId="5" xfId="0" applyFont="1" applyFill="1" applyBorder="1"/>
    <xf numFmtId="0" fontId="10" fillId="3" borderId="4" xfId="0" applyFont="1" applyFill="1" applyBorder="1" applyAlignment="1">
      <alignment horizontal="left"/>
    </xf>
    <xf numFmtId="0" fontId="11" fillId="3" borderId="0" xfId="0" applyFont="1" applyFill="1" applyAlignment="1">
      <alignment horizontal="left"/>
    </xf>
    <xf numFmtId="0" fontId="10" fillId="3" borderId="0" xfId="0" applyFont="1" applyFill="1"/>
    <xf numFmtId="0" fontId="10" fillId="3" borderId="0" xfId="0" applyFont="1" applyFill="1" applyAlignment="1">
      <alignment horizontal="center"/>
    </xf>
    <xf numFmtId="0" fontId="10" fillId="3" borderId="5" xfId="0" applyFont="1" applyFill="1" applyBorder="1"/>
    <xf numFmtId="0" fontId="10" fillId="2" borderId="0" xfId="0" applyFont="1" applyFill="1"/>
    <xf numFmtId="0" fontId="12" fillId="2" borderId="0" xfId="0" applyFont="1" applyFill="1"/>
    <xf numFmtId="169" fontId="10" fillId="2" borderId="0" xfId="0" applyNumberFormat="1" applyFont="1" applyFill="1" applyAlignment="1">
      <alignment horizontal="center"/>
    </xf>
    <xf numFmtId="0" fontId="13" fillId="2" borderId="10" xfId="0" applyFont="1" applyFill="1" applyBorder="1"/>
    <xf numFmtId="0" fontId="14" fillId="2" borderId="11" xfId="0" applyFont="1" applyFill="1" applyBorder="1" applyAlignment="1">
      <alignment horizontal="left"/>
    </xf>
    <xf numFmtId="0" fontId="13" fillId="2" borderId="11" xfId="0" applyFont="1" applyFill="1" applyBorder="1" applyAlignment="1">
      <alignment horizontal="center"/>
    </xf>
    <xf numFmtId="0" fontId="13" fillId="2" borderId="11" xfId="0" applyFont="1" applyFill="1" applyBorder="1"/>
    <xf numFmtId="0" fontId="3" fillId="2" borderId="12" xfId="0" applyFont="1" applyFill="1" applyBorder="1"/>
    <xf numFmtId="0" fontId="15" fillId="3" borderId="4" xfId="0" applyFont="1" applyFill="1" applyBorder="1" applyAlignment="1">
      <alignment horizontal="center"/>
    </xf>
    <xf numFmtId="0" fontId="13" fillId="2" borderId="13" xfId="0" applyFont="1" applyFill="1" applyBorder="1" applyAlignment="1">
      <alignment horizontal="center"/>
    </xf>
    <xf numFmtId="0" fontId="16" fillId="2" borderId="9" xfId="0" applyFont="1" applyFill="1" applyBorder="1" applyAlignment="1">
      <alignment horizontal="left"/>
    </xf>
    <xf numFmtId="0" fontId="17" fillId="2" borderId="9" xfId="0" applyFont="1" applyFill="1" applyBorder="1" applyAlignment="1">
      <alignment horizontal="left"/>
    </xf>
    <xf numFmtId="1" fontId="18" fillId="2" borderId="9" xfId="0" applyNumberFormat="1" applyFont="1" applyFill="1" applyBorder="1" applyAlignment="1">
      <alignment horizontal="left"/>
    </xf>
    <xf numFmtId="0" fontId="13" fillId="2" borderId="0" xfId="0" applyFont="1" applyFill="1" applyAlignment="1">
      <alignment horizontal="center"/>
    </xf>
    <xf numFmtId="168" fontId="19" fillId="3" borderId="5" xfId="0" applyNumberFormat="1" applyFont="1" applyFill="1" applyBorder="1" applyAlignment="1">
      <alignment horizontal="center"/>
    </xf>
    <xf numFmtId="168" fontId="9" fillId="2" borderId="0" xfId="0" applyNumberFormat="1" applyFont="1" applyFill="1" applyAlignment="1">
      <alignment horizontal="center"/>
    </xf>
    <xf numFmtId="0" fontId="20" fillId="2" borderId="0" xfId="0" applyFont="1" applyFill="1" applyAlignment="1">
      <alignment horizontal="left"/>
    </xf>
    <xf numFmtId="0" fontId="15" fillId="2" borderId="0" xfId="0" applyFont="1" applyFill="1" applyAlignment="1">
      <alignment horizontal="center"/>
    </xf>
    <xf numFmtId="168" fontId="15" fillId="2" borderId="0" xfId="0" applyNumberFormat="1" applyFont="1" applyFill="1" applyAlignment="1">
      <alignment horizontal="center"/>
    </xf>
    <xf numFmtId="0" fontId="21" fillId="2" borderId="0" xfId="0" applyFont="1" applyFill="1" applyAlignment="1">
      <alignment horizontal="center"/>
    </xf>
    <xf numFmtId="168" fontId="22" fillId="3" borderId="5" xfId="0" applyNumberFormat="1" applyFont="1" applyFill="1" applyBorder="1" applyAlignment="1">
      <alignment horizontal="center"/>
    </xf>
    <xf numFmtId="168" fontId="23" fillId="2" borderId="0" xfId="0" applyNumberFormat="1" applyFont="1" applyFill="1" applyAlignment="1">
      <alignment horizontal="center"/>
    </xf>
    <xf numFmtId="168" fontId="23" fillId="2" borderId="0" xfId="0" applyNumberFormat="1" applyFont="1" applyFill="1" applyAlignment="1">
      <alignment horizontal="left"/>
    </xf>
    <xf numFmtId="168" fontId="23" fillId="2" borderId="0" xfId="0" applyNumberFormat="1" applyFont="1" applyFill="1"/>
    <xf numFmtId="168" fontId="24" fillId="2" borderId="0" xfId="0" applyNumberFormat="1" applyFont="1" applyFill="1" applyAlignment="1">
      <alignment horizontal="center"/>
    </xf>
    <xf numFmtId="0" fontId="15" fillId="3" borderId="4" xfId="0" applyFont="1" applyFill="1" applyBorder="1"/>
    <xf numFmtId="0" fontId="13" fillId="2" borderId="13" xfId="0" applyFont="1" applyFill="1" applyBorder="1"/>
    <xf numFmtId="0" fontId="13" fillId="2" borderId="0" xfId="0" applyFont="1" applyFill="1"/>
    <xf numFmtId="0" fontId="19" fillId="3" borderId="5" xfId="0" applyFont="1" applyFill="1" applyBorder="1"/>
    <xf numFmtId="9" fontId="23" fillId="2" borderId="0" xfId="0" applyNumberFormat="1" applyFont="1" applyFill="1" applyAlignment="1">
      <alignment horizontal="center"/>
    </xf>
    <xf numFmtId="0" fontId="15" fillId="2" borderId="0" xfId="0" applyFont="1" applyFill="1"/>
    <xf numFmtId="168" fontId="15" fillId="2" borderId="0" xfId="3" applyNumberFormat="1" applyFont="1" applyFill="1" applyBorder="1" applyProtection="1"/>
    <xf numFmtId="0" fontId="3" fillId="2" borderId="13" xfId="0" applyFont="1" applyFill="1" applyBorder="1"/>
    <xf numFmtId="0" fontId="3" fillId="2" borderId="9" xfId="0" applyFont="1" applyFill="1" applyBorder="1" applyAlignment="1">
      <alignment horizontal="left"/>
    </xf>
    <xf numFmtId="0" fontId="5" fillId="2" borderId="9" xfId="0" applyFont="1" applyFill="1" applyBorder="1" applyAlignment="1">
      <alignment horizontal="center"/>
    </xf>
    <xf numFmtId="168" fontId="5" fillId="2" borderId="9" xfId="0" applyNumberFormat="1" applyFont="1" applyFill="1" applyBorder="1" applyAlignment="1">
      <alignment horizontal="center"/>
    </xf>
    <xf numFmtId="1" fontId="5" fillId="2" borderId="9" xfId="0" applyNumberFormat="1" applyFont="1" applyFill="1" applyBorder="1" applyAlignment="1">
      <alignment horizontal="center"/>
    </xf>
    <xf numFmtId="168" fontId="5" fillId="2" borderId="14" xfId="0" applyNumberFormat="1" applyFont="1" applyFill="1" applyBorder="1" applyAlignment="1">
      <alignment horizontal="center"/>
    </xf>
    <xf numFmtId="9" fontId="9" fillId="2" borderId="0" xfId="0" applyNumberFormat="1" applyFont="1" applyFill="1" applyAlignment="1">
      <alignment horizontal="center"/>
    </xf>
    <xf numFmtId="168" fontId="3" fillId="2" borderId="0" xfId="3" applyNumberFormat="1" applyFont="1" applyFill="1" applyBorder="1" applyProtection="1"/>
    <xf numFmtId="0" fontId="3" fillId="3" borderId="9" xfId="0" applyFont="1" applyFill="1" applyBorder="1" applyAlignment="1" applyProtection="1">
      <alignment horizontal="left"/>
      <protection locked="0"/>
    </xf>
    <xf numFmtId="0" fontId="3" fillId="3" borderId="9" xfId="0" applyFont="1" applyFill="1" applyBorder="1" applyAlignment="1" applyProtection="1">
      <alignment horizontal="center"/>
      <protection locked="0"/>
    </xf>
    <xf numFmtId="168" fontId="3" fillId="2" borderId="9" xfId="3" applyNumberFormat="1" applyFont="1" applyFill="1" applyBorder="1" applyProtection="1"/>
    <xf numFmtId="0" fontId="19" fillId="2" borderId="0" xfId="0" applyFont="1" applyFill="1" applyAlignment="1">
      <alignment horizontal="center"/>
    </xf>
    <xf numFmtId="168" fontId="3" fillId="3" borderId="5" xfId="3" applyNumberFormat="1" applyFont="1" applyFill="1" applyBorder="1" applyProtection="1"/>
    <xf numFmtId="168" fontId="9" fillId="2" borderId="0" xfId="3" applyNumberFormat="1" applyFont="1" applyFill="1" applyBorder="1" applyProtection="1"/>
    <xf numFmtId="168" fontId="9" fillId="2" borderId="0" xfId="3" applyNumberFormat="1" applyFont="1" applyFill="1" applyBorder="1" applyAlignment="1" applyProtection="1"/>
    <xf numFmtId="165" fontId="9" fillId="2" borderId="0" xfId="3" applyFont="1" applyFill="1" applyBorder="1" applyProtection="1"/>
    <xf numFmtId="168" fontId="25" fillId="2" borderId="0" xfId="0" applyNumberFormat="1" applyFont="1" applyFill="1"/>
    <xf numFmtId="0" fontId="3" fillId="2" borderId="15" xfId="0" applyFont="1" applyFill="1" applyBorder="1"/>
    <xf numFmtId="0" fontId="3" fillId="2" borderId="16" xfId="0" applyFont="1" applyFill="1" applyBorder="1" applyAlignment="1">
      <alignment horizontal="left"/>
    </xf>
    <xf numFmtId="0" fontId="3" fillId="2" borderId="16" xfId="0" applyFont="1" applyFill="1" applyBorder="1" applyAlignment="1">
      <alignment horizontal="center"/>
    </xf>
    <xf numFmtId="0" fontId="3" fillId="2" borderId="17" xfId="0" applyFont="1" applyFill="1" applyBorder="1" applyAlignment="1">
      <alignment horizontal="center"/>
    </xf>
    <xf numFmtId="0" fontId="9" fillId="2" borderId="0" xfId="0" applyFont="1" applyFill="1" applyAlignment="1">
      <alignment horizontal="center"/>
    </xf>
    <xf numFmtId="0" fontId="3" fillId="3" borderId="6" xfId="0" applyFont="1" applyFill="1" applyBorder="1"/>
    <xf numFmtId="0" fontId="3" fillId="3" borderId="7" xfId="0" applyFont="1" applyFill="1" applyBorder="1"/>
    <xf numFmtId="0" fontId="3" fillId="3" borderId="7" xfId="0" applyFont="1" applyFill="1" applyBorder="1" applyAlignment="1">
      <alignment horizontal="left"/>
    </xf>
    <xf numFmtId="0" fontId="3" fillId="3" borderId="7" xfId="0" applyFont="1" applyFill="1" applyBorder="1" applyAlignment="1">
      <alignment horizontal="center"/>
    </xf>
    <xf numFmtId="169" fontId="3" fillId="3" borderId="7" xfId="0" applyNumberFormat="1" applyFont="1" applyFill="1" applyBorder="1" applyAlignment="1">
      <alignment horizontal="center"/>
    </xf>
    <xf numFmtId="0" fontId="3" fillId="3" borderId="8" xfId="0" applyFont="1" applyFill="1" applyBorder="1"/>
    <xf numFmtId="0" fontId="9" fillId="2" borderId="0" xfId="0" applyFont="1" applyFill="1" applyAlignment="1">
      <alignment horizontal="left"/>
    </xf>
    <xf numFmtId="0" fontId="23" fillId="2" borderId="9" xfId="0" applyFont="1" applyFill="1" applyBorder="1" applyAlignment="1">
      <alignment horizontal="center"/>
    </xf>
    <xf numFmtId="0" fontId="23" fillId="2" borderId="9" xfId="0" applyFont="1" applyFill="1" applyBorder="1" applyAlignment="1">
      <alignment horizontal="left"/>
    </xf>
    <xf numFmtId="1" fontId="23" fillId="2" borderId="9" xfId="0" applyNumberFormat="1" applyFont="1" applyFill="1" applyBorder="1" applyAlignment="1">
      <alignment horizontal="center"/>
    </xf>
    <xf numFmtId="0" fontId="9" fillId="2" borderId="0" xfId="0" applyFont="1" applyFill="1" applyAlignment="1">
      <alignment horizontal="right"/>
    </xf>
    <xf numFmtId="167" fontId="9" fillId="2" borderId="0" xfId="2" applyNumberFormat="1" applyFont="1" applyFill="1" applyBorder="1" applyAlignment="1" applyProtection="1">
      <alignment horizontal="right"/>
    </xf>
    <xf numFmtId="168" fontId="10" fillId="3" borderId="0" xfId="0" applyNumberFormat="1" applyFont="1" applyFill="1" applyAlignment="1">
      <alignment horizontal="center"/>
    </xf>
    <xf numFmtId="168" fontId="3" fillId="4" borderId="9" xfId="3" applyNumberFormat="1" applyFont="1" applyFill="1" applyBorder="1" applyAlignment="1" applyProtection="1">
      <alignment horizontal="center"/>
    </xf>
    <xf numFmtId="168" fontId="4" fillId="5" borderId="9" xfId="3" applyNumberFormat="1" applyFont="1" applyFill="1" applyBorder="1" applyAlignment="1" applyProtection="1">
      <alignment horizontal="center"/>
    </xf>
    <xf numFmtId="0" fontId="28" fillId="3" borderId="0" xfId="0" applyFont="1" applyFill="1" applyAlignment="1">
      <alignment horizontal="left"/>
    </xf>
    <xf numFmtId="166" fontId="9" fillId="2" borderId="0" xfId="0" applyNumberFormat="1" applyFont="1" applyFill="1"/>
    <xf numFmtId="2" fontId="9" fillId="2" borderId="0" xfId="0" applyNumberFormat="1" applyFont="1" applyFill="1"/>
    <xf numFmtId="164" fontId="9" fillId="2" borderId="0" xfId="0" applyNumberFormat="1" applyFont="1" applyFill="1"/>
    <xf numFmtId="164" fontId="12" fillId="2" borderId="0" xfId="0" applyNumberFormat="1" applyFont="1" applyFill="1"/>
    <xf numFmtId="169" fontId="12" fillId="2" borderId="0" xfId="0" applyNumberFormat="1" applyFont="1" applyFill="1" applyAlignment="1">
      <alignment horizontal="center"/>
    </xf>
    <xf numFmtId="0" fontId="12" fillId="2" borderId="0" xfId="0" applyFont="1" applyFill="1" applyAlignment="1">
      <alignment horizontal="center"/>
    </xf>
    <xf numFmtId="169" fontId="12" fillId="2" borderId="0" xfId="0" applyNumberFormat="1" applyFont="1" applyFill="1"/>
    <xf numFmtId="1" fontId="12" fillId="2" borderId="0" xfId="0" applyNumberFormat="1" applyFont="1" applyFill="1"/>
    <xf numFmtId="169" fontId="9" fillId="2" borderId="0" xfId="0" applyNumberFormat="1" applyFont="1" applyFill="1" applyAlignment="1">
      <alignment horizontal="center"/>
    </xf>
    <xf numFmtId="169" fontId="9" fillId="2" borderId="0" xfId="0" applyNumberFormat="1" applyFont="1" applyFill="1"/>
    <xf numFmtId="1" fontId="9" fillId="2" borderId="0" xfId="0" applyNumberFormat="1" applyFont="1" applyFill="1"/>
    <xf numFmtId="2" fontId="25" fillId="2" borderId="0" xfId="0" applyNumberFormat="1" applyFont="1" applyFill="1" applyAlignment="1">
      <alignment horizontal="center"/>
    </xf>
    <xf numFmtId="0" fontId="26" fillId="2" borderId="0" xfId="0" applyFont="1" applyFill="1" applyAlignment="1">
      <alignment horizontal="center"/>
    </xf>
    <xf numFmtId="2" fontId="23" fillId="2" borderId="0" xfId="0" applyNumberFormat="1" applyFont="1" applyFill="1" applyAlignment="1">
      <alignment horizontal="center"/>
    </xf>
    <xf numFmtId="164" fontId="23" fillId="2" borderId="0" xfId="0" applyNumberFormat="1" applyFont="1" applyFill="1" applyAlignment="1">
      <alignment horizontal="center"/>
    </xf>
    <xf numFmtId="2" fontId="9" fillId="2" borderId="0" xfId="0" applyNumberFormat="1" applyFont="1" applyFill="1" applyAlignment="1">
      <alignment horizontal="center"/>
    </xf>
    <xf numFmtId="2" fontId="25" fillId="2" borderId="0" xfId="0" applyNumberFormat="1" applyFont="1" applyFill="1"/>
    <xf numFmtId="164" fontId="25" fillId="2" borderId="0" xfId="0" applyNumberFormat="1" applyFont="1" applyFill="1"/>
    <xf numFmtId="164" fontId="9" fillId="2" borderId="0" xfId="0" applyNumberFormat="1" applyFont="1" applyFill="1" applyAlignment="1">
      <alignment horizontal="center"/>
    </xf>
    <xf numFmtId="2" fontId="23" fillId="2" borderId="0" xfId="0" applyNumberFormat="1" applyFont="1" applyFill="1"/>
    <xf numFmtId="49" fontId="9" fillId="2" borderId="0" xfId="0" applyNumberFormat="1" applyFont="1" applyFill="1" applyAlignment="1">
      <alignment horizontal="left"/>
    </xf>
    <xf numFmtId="170" fontId="3" fillId="3" borderId="9" xfId="0" applyNumberFormat="1" applyFont="1" applyFill="1" applyBorder="1" applyAlignment="1" applyProtection="1">
      <alignment horizontal="center"/>
      <protection locked="0"/>
    </xf>
    <xf numFmtId="0" fontId="6" fillId="0" borderId="0" xfId="0" applyFont="1" applyAlignment="1">
      <alignment horizontal="center"/>
    </xf>
    <xf numFmtId="167" fontId="29" fillId="0" borderId="0" xfId="2" applyNumberFormat="1" applyFont="1" applyFill="1" applyBorder="1" applyAlignment="1" applyProtection="1">
      <alignment horizontal="center"/>
    </xf>
    <xf numFmtId="9" fontId="3" fillId="3" borderId="9" xfId="2" applyFont="1" applyFill="1" applyBorder="1" applyAlignment="1" applyProtection="1">
      <alignment horizontal="center"/>
      <protection locked="0"/>
    </xf>
    <xf numFmtId="0" fontId="14" fillId="2" borderId="11" xfId="0" applyFont="1" applyFill="1" applyBorder="1" applyAlignment="1">
      <alignment horizontal="center"/>
    </xf>
    <xf numFmtId="0" fontId="16" fillId="2" borderId="9" xfId="0" applyFont="1" applyFill="1" applyBorder="1" applyAlignment="1">
      <alignment horizontal="center"/>
    </xf>
    <xf numFmtId="0" fontId="3" fillId="2" borderId="9" xfId="0" applyFont="1" applyFill="1" applyBorder="1" applyAlignment="1">
      <alignment horizontal="center"/>
    </xf>
    <xf numFmtId="0" fontId="16" fillId="2" borderId="11" xfId="0" applyFont="1" applyFill="1" applyBorder="1" applyAlignment="1">
      <alignment horizontal="left"/>
    </xf>
    <xf numFmtId="0" fontId="16" fillId="2" borderId="11" xfId="0" applyFont="1" applyFill="1" applyBorder="1" applyAlignment="1">
      <alignment horizontal="center"/>
    </xf>
    <xf numFmtId="171" fontId="3" fillId="3" borderId="9" xfId="0" applyNumberFormat="1" applyFont="1" applyFill="1" applyBorder="1" applyAlignment="1" applyProtection="1">
      <alignment horizontal="center"/>
      <protection locked="0"/>
    </xf>
    <xf numFmtId="44" fontId="3" fillId="3" borderId="0" xfId="0" applyNumberFormat="1" applyFont="1" applyFill="1" applyAlignment="1">
      <alignment horizontal="center"/>
    </xf>
    <xf numFmtId="165" fontId="3" fillId="3" borderId="0" xfId="3" applyFont="1" applyFill="1" applyBorder="1" applyAlignment="1" applyProtection="1">
      <alignment horizontal="center"/>
    </xf>
    <xf numFmtId="1" fontId="14" fillId="2" borderId="9" xfId="0" applyNumberFormat="1" applyFont="1" applyFill="1" applyBorder="1" applyAlignment="1">
      <alignment horizontal="center"/>
    </xf>
    <xf numFmtId="0" fontId="4" fillId="3" borderId="0" xfId="0" applyFont="1" applyFill="1"/>
    <xf numFmtId="0" fontId="4" fillId="3" borderId="18" xfId="0" applyFont="1" applyFill="1" applyBorder="1" applyAlignment="1">
      <alignment horizontal="center"/>
    </xf>
    <xf numFmtId="0" fontId="0" fillId="3" borderId="0" xfId="0" applyFill="1"/>
    <xf numFmtId="0" fontId="27" fillId="3" borderId="0" xfId="4" applyFill="1" applyAlignment="1" applyProtection="1"/>
    <xf numFmtId="0" fontId="33" fillId="3" borderId="0" xfId="0" applyFont="1" applyFill="1"/>
    <xf numFmtId="0" fontId="34" fillId="3" borderId="0" xfId="0" applyFont="1" applyFill="1"/>
    <xf numFmtId="15" fontId="35" fillId="3" borderId="0" xfId="0" applyNumberFormat="1" applyFont="1" applyFill="1"/>
    <xf numFmtId="0" fontId="36" fillId="0" borderId="0" xfId="4" applyFont="1" applyFill="1" applyAlignment="1" applyProtection="1">
      <alignment horizontal="left"/>
    </xf>
    <xf numFmtId="9" fontId="7" fillId="0" borderId="0" xfId="2" applyFont="1" applyFill="1" applyBorder="1" applyAlignment="1" applyProtection="1">
      <alignment horizontal="center"/>
    </xf>
    <xf numFmtId="9" fontId="7" fillId="0" borderId="0" xfId="2" applyFont="1" applyFill="1" applyBorder="1" applyAlignment="1" applyProtection="1">
      <alignment horizontal="left"/>
    </xf>
    <xf numFmtId="9" fontId="7" fillId="0" borderId="0" xfId="2" applyFont="1" applyFill="1" applyBorder="1" applyAlignment="1" applyProtection="1">
      <alignment horizontal="right"/>
    </xf>
    <xf numFmtId="168" fontId="4" fillId="5" borderId="14" xfId="0" applyNumberFormat="1" applyFont="1" applyFill="1" applyBorder="1" applyAlignment="1">
      <alignment horizontal="center"/>
    </xf>
    <xf numFmtId="0" fontId="13" fillId="2" borderId="12" xfId="0" applyFont="1" applyFill="1" applyBorder="1" applyAlignment="1">
      <alignment horizontal="center"/>
    </xf>
    <xf numFmtId="1" fontId="14" fillId="2" borderId="0" xfId="0" applyNumberFormat="1" applyFont="1" applyFill="1" applyAlignment="1">
      <alignment horizontal="center"/>
    </xf>
    <xf numFmtId="9" fontId="26" fillId="2" borderId="0" xfId="2" applyFont="1" applyFill="1" applyBorder="1" applyAlignment="1" applyProtection="1">
      <alignment horizontal="center"/>
    </xf>
    <xf numFmtId="1" fontId="5" fillId="2" borderId="14" xfId="0" applyNumberFormat="1" applyFont="1" applyFill="1" applyBorder="1" applyAlignment="1">
      <alignment horizontal="center"/>
    </xf>
    <xf numFmtId="0" fontId="13" fillId="2" borderId="12" xfId="0" applyFont="1" applyFill="1" applyBorder="1"/>
    <xf numFmtId="0" fontId="17" fillId="2" borderId="0" xfId="0" applyFont="1" applyFill="1" applyAlignment="1">
      <alignment horizontal="left"/>
    </xf>
    <xf numFmtId="0" fontId="23" fillId="2" borderId="0" xfId="0" applyFont="1" applyFill="1" applyAlignment="1">
      <alignment horizontal="center"/>
    </xf>
    <xf numFmtId="9" fontId="38" fillId="2" borderId="9" xfId="2" applyFont="1" applyFill="1" applyBorder="1" applyAlignment="1" applyProtection="1">
      <alignment horizontal="center"/>
    </xf>
    <xf numFmtId="0" fontId="5" fillId="2" borderId="0" xfId="0" applyFont="1" applyFill="1" applyAlignment="1">
      <alignment horizontal="center"/>
    </xf>
    <xf numFmtId="0" fontId="5" fillId="3" borderId="2" xfId="0" applyFont="1" applyFill="1" applyBorder="1" applyAlignment="1">
      <alignment horizontal="center"/>
    </xf>
    <xf numFmtId="0" fontId="5" fillId="3" borderId="0" xfId="0" applyFont="1" applyFill="1" applyAlignment="1">
      <alignment horizontal="center"/>
    </xf>
    <xf numFmtId="0" fontId="21" fillId="2" borderId="11" xfId="0" applyFont="1" applyFill="1" applyBorder="1" applyAlignment="1">
      <alignment horizontal="center"/>
    </xf>
    <xf numFmtId="168" fontId="39" fillId="5" borderId="9" xfId="3" applyNumberFormat="1" applyFont="1" applyFill="1" applyBorder="1" applyAlignment="1" applyProtection="1">
      <alignment horizontal="center"/>
    </xf>
    <xf numFmtId="0" fontId="5" fillId="2" borderId="16" xfId="0" applyFont="1" applyFill="1" applyBorder="1" applyAlignment="1">
      <alignment horizontal="center"/>
    </xf>
    <xf numFmtId="169" fontId="5" fillId="3" borderId="0" xfId="0" applyNumberFormat="1" applyFont="1" applyFill="1" applyAlignment="1">
      <alignment horizontal="center"/>
    </xf>
    <xf numFmtId="169" fontId="5" fillId="3" borderId="7" xfId="0" applyNumberFormat="1" applyFont="1" applyFill="1" applyBorder="1" applyAlignment="1">
      <alignment horizontal="center"/>
    </xf>
    <xf numFmtId="0" fontId="5" fillId="2" borderId="0" xfId="0" applyFont="1" applyFill="1"/>
    <xf numFmtId="0" fontId="40" fillId="2" borderId="9" xfId="0" applyFont="1" applyFill="1" applyBorder="1" applyAlignment="1">
      <alignment horizontal="left"/>
    </xf>
    <xf numFmtId="0" fontId="5" fillId="3" borderId="7" xfId="0" applyFont="1" applyFill="1" applyBorder="1" applyAlignment="1">
      <alignment horizontal="center"/>
    </xf>
    <xf numFmtId="0" fontId="7" fillId="0" borderId="0" xfId="4" applyFont="1" applyFill="1" applyAlignment="1" applyProtection="1"/>
    <xf numFmtId="0" fontId="41" fillId="3" borderId="0" xfId="4" applyFont="1" applyFill="1" applyAlignment="1" applyProtection="1"/>
    <xf numFmtId="9" fontId="43" fillId="2" borderId="0" xfId="0" applyNumberFormat="1" applyFont="1" applyFill="1" applyAlignment="1">
      <alignment horizontal="center"/>
    </xf>
    <xf numFmtId="0" fontId="44" fillId="0" borderId="0" xfId="0" applyFont="1" applyAlignment="1">
      <alignment horizontal="left" vertical="center" readingOrder="1"/>
    </xf>
    <xf numFmtId="167" fontId="6" fillId="6" borderId="0" xfId="2" applyNumberFormat="1" applyFont="1" applyFill="1" applyAlignment="1" applyProtection="1">
      <alignment horizontal="center"/>
    </xf>
    <xf numFmtId="167" fontId="26" fillId="2" borderId="0" xfId="0" applyNumberFormat="1" applyFont="1" applyFill="1" applyAlignment="1">
      <alignment horizontal="center"/>
    </xf>
    <xf numFmtId="0" fontId="41" fillId="0" borderId="0" xfId="4" applyFont="1" applyFill="1" applyAlignment="1" applyProtection="1">
      <alignment horizontal="left"/>
    </xf>
    <xf numFmtId="167" fontId="6" fillId="7" borderId="0" xfId="0" applyNumberFormat="1" applyFont="1" applyFill="1" applyAlignment="1" applyProtection="1">
      <alignment horizontal="center"/>
      <protection locked="0"/>
    </xf>
    <xf numFmtId="9" fontId="6" fillId="7" borderId="0" xfId="2" applyFont="1" applyFill="1" applyAlignment="1" applyProtection="1">
      <alignment horizontal="center"/>
      <protection locked="0"/>
    </xf>
    <xf numFmtId="15" fontId="53" fillId="3" borderId="0" xfId="0" applyNumberFormat="1" applyFont="1" applyFill="1"/>
    <xf numFmtId="168" fontId="3" fillId="2" borderId="9" xfId="3" applyNumberFormat="1" applyFont="1" applyFill="1" applyBorder="1" applyProtection="1">
      <protection locked="0"/>
    </xf>
    <xf numFmtId="9" fontId="6" fillId="4" borderId="0" xfId="2" applyFont="1" applyFill="1" applyAlignment="1" applyProtection="1">
      <alignment horizontal="center"/>
    </xf>
    <xf numFmtId="167" fontId="48" fillId="4" borderId="0" xfId="6" applyNumberFormat="1" applyFont="1" applyFill="1" applyAlignment="1" applyProtection="1">
      <alignment horizontal="center"/>
    </xf>
    <xf numFmtId="10" fontId="48" fillId="4" borderId="0" xfId="6" applyNumberFormat="1" applyFont="1" applyFill="1" applyAlignment="1" applyProtection="1">
      <alignment horizontal="center"/>
    </xf>
    <xf numFmtId="0" fontId="31" fillId="4" borderId="0" xfId="0" applyFont="1" applyFill="1" applyAlignment="1">
      <alignment horizontal="center"/>
    </xf>
    <xf numFmtId="0" fontId="7" fillId="0" borderId="0" xfId="0" applyFont="1" applyAlignment="1">
      <alignment horizontal="center"/>
    </xf>
    <xf numFmtId="0" fontId="46" fillId="0" borderId="0" xfId="0" applyFont="1" applyAlignment="1">
      <alignment horizontal="left"/>
    </xf>
    <xf numFmtId="0" fontId="6" fillId="3" borderId="0" xfId="0" applyFont="1" applyFill="1" applyAlignment="1">
      <alignment horizontal="left"/>
    </xf>
    <xf numFmtId="0" fontId="7" fillId="3" borderId="0" xfId="0" applyFont="1" applyFill="1" applyAlignment="1">
      <alignment horizontal="left" indent="1"/>
    </xf>
    <xf numFmtId="9" fontId="6" fillId="0" borderId="0" xfId="0" applyNumberFormat="1" applyFont="1" applyAlignment="1">
      <alignment horizontal="left"/>
    </xf>
    <xf numFmtId="0" fontId="7" fillId="0" borderId="0" xfId="0" applyFont="1" applyAlignment="1">
      <alignment horizontal="left" indent="2"/>
    </xf>
    <xf numFmtId="0" fontId="7" fillId="0" borderId="0" xfId="0" applyFont="1" applyAlignment="1">
      <alignment horizontal="left" indent="1"/>
    </xf>
    <xf numFmtId="167" fontId="6" fillId="0" borderId="0" xfId="0" applyNumberFormat="1" applyFont="1" applyAlignment="1">
      <alignment horizontal="center"/>
    </xf>
    <xf numFmtId="0" fontId="6" fillId="0" borderId="0" xfId="0" applyFont="1" applyAlignment="1">
      <alignment horizontal="left" indent="1"/>
    </xf>
    <xf numFmtId="0" fontId="7" fillId="0" borderId="0" xfId="0" applyFont="1" applyAlignment="1">
      <alignment horizontal="left"/>
    </xf>
    <xf numFmtId="0" fontId="31" fillId="0" borderId="0" xfId="0" applyFont="1" applyAlignment="1">
      <alignment horizontal="left"/>
    </xf>
    <xf numFmtId="167" fontId="31" fillId="0" borderId="0" xfId="0" applyNumberFormat="1" applyFont="1" applyAlignment="1">
      <alignment horizontal="center"/>
    </xf>
    <xf numFmtId="9" fontId="7" fillId="0" borderId="0" xfId="0" applyNumberFormat="1" applyFont="1" applyAlignment="1">
      <alignment horizontal="center"/>
    </xf>
    <xf numFmtId="0" fontId="29" fillId="0" borderId="0" xfId="0" applyFont="1" applyAlignment="1">
      <alignment horizontal="left"/>
    </xf>
    <xf numFmtId="167" fontId="29" fillId="0" borderId="0" xfId="0" applyNumberFormat="1" applyFont="1" applyAlignment="1">
      <alignment horizontal="center"/>
    </xf>
    <xf numFmtId="0" fontId="32" fillId="0" borderId="0" xfId="0" applyFont="1" applyAlignment="1">
      <alignment horizontal="left"/>
    </xf>
    <xf numFmtId="167" fontId="52" fillId="4" borderId="0" xfId="0" applyNumberFormat="1" applyFont="1" applyFill="1" applyAlignment="1">
      <alignment horizontal="center"/>
    </xf>
    <xf numFmtId="0" fontId="52" fillId="0" borderId="0" xfId="0" applyFont="1" applyAlignment="1">
      <alignment horizontal="left"/>
    </xf>
    <xf numFmtId="2" fontId="6" fillId="0" borderId="0" xfId="0" applyNumberFormat="1" applyFont="1" applyAlignment="1">
      <alignment horizontal="center"/>
    </xf>
    <xf numFmtId="0" fontId="7" fillId="0" borderId="0" xfId="0" quotePrefix="1" applyFont="1" applyAlignment="1">
      <alignment horizontal="center"/>
    </xf>
    <xf numFmtId="0" fontId="7" fillId="0" borderId="0" xfId="0" quotePrefix="1" applyFont="1" applyAlignment="1">
      <alignment horizontal="left"/>
    </xf>
    <xf numFmtId="168" fontId="6" fillId="0" borderId="0" xfId="0" applyNumberFormat="1" applyFont="1" applyAlignment="1">
      <alignment horizontal="center"/>
    </xf>
    <xf numFmtId="0" fontId="29" fillId="0" borderId="0" xfId="0" applyFont="1" applyAlignment="1">
      <alignment horizontal="center"/>
    </xf>
    <xf numFmtId="10" fontId="30" fillId="0" borderId="0" xfId="0" applyNumberFormat="1" applyFont="1" applyAlignment="1">
      <alignment horizontal="center"/>
    </xf>
    <xf numFmtId="0" fontId="46" fillId="0" borderId="0" xfId="5" applyFont="1" applyAlignment="1">
      <alignment horizontal="left" vertical="center"/>
    </xf>
    <xf numFmtId="172" fontId="47" fillId="0" borderId="0" xfId="5" applyNumberFormat="1" applyFont="1"/>
    <xf numFmtId="0" fontId="48" fillId="0" borderId="0" xfId="5" applyFont="1"/>
    <xf numFmtId="10" fontId="31" fillId="0" borderId="0" xfId="5" applyNumberFormat="1" applyFont="1" applyAlignment="1">
      <alignment horizontal="center" vertical="center"/>
    </xf>
    <xf numFmtId="0" fontId="6" fillId="0" borderId="0" xfId="5" applyFont="1" applyAlignment="1">
      <alignment horizontal="center" vertical="center"/>
    </xf>
    <xf numFmtId="0" fontId="6" fillId="0" borderId="0" xfId="5" applyFont="1" applyAlignment="1">
      <alignment horizontal="left" vertical="center"/>
    </xf>
    <xf numFmtId="0" fontId="31" fillId="0" borderId="0" xfId="5" applyFont="1" applyAlignment="1">
      <alignment horizontal="left" vertical="center"/>
    </xf>
    <xf numFmtId="1" fontId="31" fillId="0" borderId="0" xfId="5" applyNumberFormat="1" applyFont="1" applyAlignment="1">
      <alignment horizontal="center" vertical="center"/>
    </xf>
    <xf numFmtId="1" fontId="31" fillId="0" borderId="0" xfId="5" applyNumberFormat="1" applyFont="1" applyAlignment="1">
      <alignment horizontal="left" vertical="center"/>
    </xf>
    <xf numFmtId="0" fontId="6" fillId="0" borderId="0" xfId="5" applyFont="1" applyAlignment="1">
      <alignment horizontal="left"/>
    </xf>
    <xf numFmtId="3" fontId="6" fillId="4" borderId="0" xfId="5" applyNumberFormat="1" applyFont="1" applyFill="1" applyAlignment="1">
      <alignment horizontal="center"/>
    </xf>
    <xf numFmtId="0" fontId="6" fillId="4" borderId="0" xfId="5" applyFont="1" applyFill="1" applyAlignment="1">
      <alignment horizontal="center"/>
    </xf>
    <xf numFmtId="0" fontId="6" fillId="0" borderId="0" xfId="5" applyFont="1" applyAlignment="1">
      <alignment horizontal="center"/>
    </xf>
    <xf numFmtId="49" fontId="6" fillId="0" borderId="0" xfId="5" applyNumberFormat="1" applyFont="1" applyAlignment="1">
      <alignment horizontal="left" vertical="center"/>
    </xf>
    <xf numFmtId="3" fontId="6" fillId="0" borderId="0" xfId="5" applyNumberFormat="1" applyFont="1" applyAlignment="1">
      <alignment horizontal="center"/>
    </xf>
    <xf numFmtId="3" fontId="49" fillId="4" borderId="0" xfId="5" applyNumberFormat="1" applyFont="1" applyFill="1" applyAlignment="1">
      <alignment horizontal="center"/>
    </xf>
    <xf numFmtId="3" fontId="50" fillId="4" borderId="0" xfId="5" applyNumberFormat="1" applyFont="1" applyFill="1" applyAlignment="1">
      <alignment horizontal="center"/>
    </xf>
    <xf numFmtId="3" fontId="31" fillId="4" borderId="0" xfId="5" applyNumberFormat="1" applyFont="1" applyFill="1" applyAlignment="1">
      <alignment horizontal="center"/>
    </xf>
    <xf numFmtId="0" fontId="45" fillId="0" borderId="0" xfId="5"/>
    <xf numFmtId="168" fontId="3" fillId="3" borderId="9" xfId="3" applyNumberFormat="1" applyFont="1" applyFill="1" applyBorder="1" applyAlignment="1" applyProtection="1">
      <alignment horizontal="center"/>
      <protection locked="0"/>
    </xf>
    <xf numFmtId="0" fontId="13" fillId="2" borderId="19" xfId="0" applyFont="1" applyFill="1" applyBorder="1"/>
    <xf numFmtId="168" fontId="4" fillId="5" borderId="18" xfId="0" applyNumberFormat="1" applyFont="1" applyFill="1" applyBorder="1" applyAlignment="1">
      <alignment horizontal="center"/>
    </xf>
    <xf numFmtId="168" fontId="4" fillId="5" borderId="0" xfId="0" applyNumberFormat="1" applyFont="1" applyFill="1" applyAlignment="1">
      <alignment horizontal="center"/>
    </xf>
    <xf numFmtId="0" fontId="23" fillId="2" borderId="9" xfId="0" applyFont="1" applyFill="1" applyBorder="1" applyAlignment="1">
      <alignment horizontal="left" vertical="top"/>
    </xf>
    <xf numFmtId="0" fontId="23" fillId="2" borderId="9" xfId="0" applyFont="1" applyFill="1" applyBorder="1" applyAlignment="1">
      <alignment horizontal="center" vertical="top"/>
    </xf>
    <xf numFmtId="1" fontId="23" fillId="2" borderId="9" xfId="0" applyNumberFormat="1" applyFont="1" applyFill="1" applyBorder="1" applyAlignment="1">
      <alignment horizontal="center" vertical="top"/>
    </xf>
    <xf numFmtId="9" fontId="23" fillId="2" borderId="0" xfId="0" applyNumberFormat="1" applyFont="1" applyFill="1" applyAlignment="1">
      <alignment horizontal="center" vertical="top"/>
    </xf>
    <xf numFmtId="0" fontId="27" fillId="3" borderId="0" xfId="4" applyFill="1" applyAlignment="1" applyProtection="1">
      <alignment horizontal="left"/>
    </xf>
    <xf numFmtId="0" fontId="33" fillId="3" borderId="0" xfId="0" applyFont="1" applyFill="1" applyAlignment="1">
      <alignment horizontal="left" wrapText="1"/>
    </xf>
    <xf numFmtId="0" fontId="26" fillId="2" borderId="17" xfId="0" applyFont="1" applyFill="1" applyBorder="1" applyAlignment="1">
      <alignment horizontal="center" vertical="top" wrapText="1"/>
    </xf>
    <xf numFmtId="0" fontId="26" fillId="2" borderId="12" xfId="0" applyFont="1" applyFill="1" applyBorder="1" applyAlignment="1">
      <alignment horizontal="center" vertical="top" wrapText="1"/>
    </xf>
  </cellXfs>
  <cellStyles count="7">
    <cellStyle name="Euro" xfId="1" xr:uid="{00000000-0005-0000-0000-000000000000}"/>
    <cellStyle name="Hyperlink" xfId="4" builtinId="8"/>
    <cellStyle name="Procent" xfId="2" builtinId="5"/>
    <cellStyle name="Procent 2" xfId="6" xr:uid="{5EAC18FD-A62E-4F59-B682-257640364B82}"/>
    <cellStyle name="Standaard" xfId="0" builtinId="0"/>
    <cellStyle name="Standaard 2" xfId="5" xr:uid="{31AD6E80-78A9-4E5C-81C2-7F5307E71CF2}"/>
    <cellStyle name="Valuta" xfId="3" builtinId="4"/>
  </cellStyles>
  <dxfs count="2">
    <dxf>
      <font>
        <color theme="0" tint="-4.9989318521683403E-2"/>
      </font>
    </dxf>
    <dxf>
      <font>
        <color theme="0" tint="-4.9989318521683403E-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281940</xdr:colOff>
      <xdr:row>2</xdr:row>
      <xdr:rowOff>50353</xdr:rowOff>
    </xdr:from>
    <xdr:to>
      <xdr:col>13</xdr:col>
      <xdr:colOff>99060</xdr:colOff>
      <xdr:row>3</xdr:row>
      <xdr:rowOff>175260</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278880" y="385633"/>
          <a:ext cx="1036320" cy="35350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oraad.nl/toolbox-voorziening-duurzame-inzetbaarheid"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N26"/>
  <sheetViews>
    <sheetView tabSelected="1" zoomScaleNormal="100" workbookViewId="0">
      <selection activeCell="J4" sqref="J4"/>
    </sheetView>
  </sheetViews>
  <sheetFormatPr defaultColWidth="8.88671875" defaultRowHeight="13.2" x14ac:dyDescent="0.25"/>
  <cols>
    <col min="1" max="1" width="3.5546875" style="130" customWidth="1"/>
    <col min="2" max="2" width="2.5546875" style="130" customWidth="1"/>
    <col min="3" max="3" width="8.88671875" style="130"/>
    <col min="4" max="4" width="11" style="130" bestFit="1" customWidth="1"/>
    <col min="5" max="5" width="8.88671875" style="130"/>
    <col min="6" max="6" width="6.44140625" style="130" customWidth="1"/>
    <col min="7" max="9" width="8.88671875" style="130"/>
    <col min="10" max="10" width="12.5546875" style="130" bestFit="1" customWidth="1"/>
    <col min="11" max="13" width="8.88671875" style="130"/>
    <col min="14" max="14" width="2.88671875" style="130" customWidth="1"/>
    <col min="15" max="15" width="2.5546875" style="130" customWidth="1"/>
    <col min="16" max="16384" width="8.88671875" style="130"/>
  </cols>
  <sheetData>
    <row r="3" spans="3:14" s="133" customFormat="1" ht="18" x14ac:dyDescent="0.35">
      <c r="C3" s="226" t="s">
        <v>0</v>
      </c>
      <c r="D3" s="226"/>
      <c r="E3" s="226"/>
      <c r="F3" s="226"/>
      <c r="G3" s="226"/>
      <c r="H3" s="226"/>
      <c r="I3" s="226"/>
      <c r="J3" s="168">
        <v>45364</v>
      </c>
      <c r="M3" s="134"/>
      <c r="N3" s="132"/>
    </row>
    <row r="4" spans="3:14" ht="15.75" customHeight="1" x14ac:dyDescent="0.3">
      <c r="C4" s="226"/>
      <c r="D4" s="226"/>
      <c r="E4" s="226"/>
      <c r="F4" s="226"/>
      <c r="G4" s="226"/>
      <c r="H4" s="226"/>
      <c r="I4" s="226"/>
      <c r="J4" s="14"/>
      <c r="K4" s="14"/>
      <c r="L4" s="14"/>
      <c r="M4" s="14"/>
      <c r="N4" s="14"/>
    </row>
    <row r="5" spans="3:14" ht="13.8" x14ac:dyDescent="0.3">
      <c r="C5" s="128"/>
      <c r="D5" s="14"/>
      <c r="E5" s="14"/>
      <c r="F5" s="14"/>
      <c r="G5" s="14"/>
      <c r="H5" s="14"/>
      <c r="I5" s="14"/>
      <c r="J5" s="14"/>
      <c r="K5" s="14"/>
      <c r="L5" s="14"/>
      <c r="M5" s="14"/>
      <c r="N5" s="14"/>
    </row>
    <row r="6" spans="3:14" ht="13.8" x14ac:dyDescent="0.3">
      <c r="C6" s="14" t="s">
        <v>1</v>
      </c>
      <c r="D6" s="14"/>
      <c r="E6" s="14"/>
      <c r="F6" s="14"/>
      <c r="G6" s="129" t="s">
        <v>2</v>
      </c>
      <c r="H6" s="14" t="s">
        <v>3</v>
      </c>
      <c r="I6" s="14"/>
      <c r="J6" s="14"/>
      <c r="K6" s="14"/>
      <c r="L6" s="14"/>
      <c r="M6" s="14"/>
      <c r="N6" s="14"/>
    </row>
    <row r="7" spans="3:14" ht="13.8" x14ac:dyDescent="0.3">
      <c r="C7" s="14" t="s">
        <v>4</v>
      </c>
      <c r="D7" s="14"/>
      <c r="E7" s="14"/>
      <c r="F7" s="14"/>
      <c r="G7" s="14"/>
      <c r="H7" s="14"/>
      <c r="I7" s="14"/>
      <c r="J7" s="14"/>
      <c r="K7" s="14"/>
      <c r="L7" s="14"/>
      <c r="M7" s="14"/>
      <c r="N7" s="14"/>
    </row>
    <row r="8" spans="3:14" ht="13.8" x14ac:dyDescent="0.3">
      <c r="C8" s="14"/>
      <c r="D8" s="14"/>
      <c r="E8" s="14"/>
      <c r="F8" s="14"/>
      <c r="G8" s="14"/>
      <c r="H8" s="14"/>
      <c r="I8" s="14"/>
      <c r="J8" s="14"/>
      <c r="K8" s="14"/>
      <c r="L8" s="14"/>
      <c r="M8" s="14"/>
      <c r="N8" s="14"/>
    </row>
    <row r="9" spans="3:14" ht="13.8" x14ac:dyDescent="0.3">
      <c r="C9" s="128" t="s">
        <v>5</v>
      </c>
      <c r="D9" s="14"/>
      <c r="E9" s="14"/>
      <c r="F9" s="14"/>
      <c r="G9" s="14"/>
      <c r="H9" s="14"/>
      <c r="I9" s="14"/>
      <c r="J9" s="14"/>
      <c r="K9" s="14"/>
      <c r="L9" s="14"/>
      <c r="M9" s="14"/>
      <c r="N9" s="14"/>
    </row>
    <row r="10" spans="3:14" ht="13.8" x14ac:dyDescent="0.3">
      <c r="C10" s="14" t="s">
        <v>6</v>
      </c>
      <c r="D10" s="14"/>
      <c r="E10" s="14"/>
      <c r="F10" s="14"/>
      <c r="G10" s="14"/>
      <c r="H10" s="14"/>
      <c r="I10" s="14"/>
      <c r="J10" s="14"/>
      <c r="K10" s="14"/>
      <c r="L10" s="14"/>
      <c r="M10" s="14"/>
      <c r="N10" s="14"/>
    </row>
    <row r="11" spans="3:14" ht="13.8" x14ac:dyDescent="0.3">
      <c r="C11" s="14"/>
      <c r="D11" s="14"/>
      <c r="E11" s="14"/>
      <c r="F11" s="14"/>
      <c r="G11" s="14"/>
      <c r="H11" s="14"/>
      <c r="I11" s="14"/>
      <c r="J11" s="14"/>
      <c r="K11" s="14"/>
      <c r="L11" s="14"/>
      <c r="M11" s="14"/>
      <c r="N11" s="14"/>
    </row>
    <row r="12" spans="3:14" ht="13.8" x14ac:dyDescent="0.3">
      <c r="C12" s="128" t="s">
        <v>7</v>
      </c>
      <c r="D12" s="14"/>
      <c r="E12" s="14"/>
      <c r="F12" s="14"/>
      <c r="G12" s="14"/>
      <c r="H12" s="14"/>
      <c r="I12" s="14"/>
      <c r="J12" s="14"/>
      <c r="K12" s="14"/>
      <c r="L12" s="14"/>
      <c r="M12" s="14"/>
      <c r="N12" s="14"/>
    </row>
    <row r="13" spans="3:14" ht="13.8" x14ac:dyDescent="0.3">
      <c r="C13" s="14" t="s">
        <v>6</v>
      </c>
      <c r="D13" s="14"/>
      <c r="E13" s="14"/>
      <c r="F13" s="14"/>
      <c r="G13" s="14"/>
      <c r="H13" s="14"/>
      <c r="I13" s="14"/>
      <c r="J13" s="14"/>
      <c r="K13" s="14"/>
      <c r="L13" s="14"/>
      <c r="M13" s="14"/>
      <c r="N13" s="14"/>
    </row>
    <row r="14" spans="3:14" ht="13.8" x14ac:dyDescent="0.3">
      <c r="C14" s="14"/>
      <c r="D14" s="14"/>
      <c r="E14" s="14"/>
      <c r="F14" s="14"/>
      <c r="G14" s="14"/>
      <c r="H14" s="14"/>
      <c r="I14" s="14"/>
      <c r="J14" s="14"/>
      <c r="K14" s="14"/>
      <c r="L14" s="14"/>
      <c r="M14" s="14"/>
      <c r="N14" s="14"/>
    </row>
    <row r="15" spans="3:14" ht="13.8" x14ac:dyDescent="0.3">
      <c r="C15" s="128" t="s">
        <v>8</v>
      </c>
      <c r="D15" s="14"/>
      <c r="E15" s="14"/>
      <c r="F15" s="14"/>
      <c r="G15" s="14"/>
      <c r="H15" s="14"/>
      <c r="I15" s="14"/>
      <c r="J15" s="14"/>
      <c r="K15" s="14"/>
      <c r="L15" s="14"/>
      <c r="M15" s="14"/>
      <c r="N15" s="14"/>
    </row>
    <row r="16" spans="3:14" ht="13.8" x14ac:dyDescent="0.3">
      <c r="C16" s="14" t="s">
        <v>9</v>
      </c>
      <c r="D16" s="14"/>
      <c r="E16" s="14"/>
      <c r="F16" s="14"/>
      <c r="G16" s="14"/>
      <c r="H16" s="14"/>
      <c r="I16" s="14"/>
      <c r="J16" s="14"/>
      <c r="K16" s="14"/>
      <c r="L16" s="14"/>
      <c r="M16" s="14"/>
      <c r="N16" s="14"/>
    </row>
    <row r="17" spans="3:14" ht="13.8" x14ac:dyDescent="0.3">
      <c r="C17" s="14" t="s">
        <v>10</v>
      </c>
      <c r="D17" s="14"/>
      <c r="E17" s="14"/>
      <c r="F17" s="14"/>
      <c r="G17" s="14"/>
      <c r="H17" s="14"/>
      <c r="I17" s="14"/>
      <c r="J17" s="14"/>
      <c r="K17" s="14"/>
      <c r="L17" s="14"/>
      <c r="M17" s="14"/>
      <c r="N17" s="14"/>
    </row>
    <row r="18" spans="3:14" ht="13.8" x14ac:dyDescent="0.3">
      <c r="C18" s="14"/>
      <c r="D18" s="14"/>
      <c r="E18" s="14"/>
      <c r="F18" s="14"/>
      <c r="G18" s="14"/>
      <c r="H18" s="14"/>
      <c r="I18" s="14"/>
      <c r="J18" s="14"/>
      <c r="K18" s="14"/>
      <c r="L18" s="14"/>
      <c r="M18" s="14"/>
      <c r="N18" s="14"/>
    </row>
    <row r="19" spans="3:14" ht="13.8" x14ac:dyDescent="0.3">
      <c r="C19" s="14" t="s">
        <v>11</v>
      </c>
      <c r="D19" s="14"/>
      <c r="E19" s="14"/>
      <c r="F19" s="14"/>
      <c r="G19" s="14"/>
      <c r="H19" s="14"/>
      <c r="I19" s="14"/>
      <c r="J19" s="14"/>
      <c r="K19" s="14"/>
      <c r="L19" s="14"/>
      <c r="M19" s="14"/>
      <c r="N19" s="14"/>
    </row>
    <row r="20" spans="3:14" ht="13.8" x14ac:dyDescent="0.3">
      <c r="C20" s="225" t="s">
        <v>12</v>
      </c>
      <c r="D20" s="225"/>
      <c r="E20" s="225"/>
      <c r="F20" s="225"/>
      <c r="G20" s="225"/>
      <c r="H20" s="225"/>
      <c r="I20" s="225"/>
      <c r="J20" s="225"/>
      <c r="K20" s="225"/>
      <c r="L20" s="14"/>
      <c r="M20" s="14"/>
      <c r="N20" s="14"/>
    </row>
    <row r="21" spans="3:14" ht="13.8" x14ac:dyDescent="0.3">
      <c r="C21" s="128"/>
      <c r="D21" s="14"/>
      <c r="E21" s="14"/>
      <c r="F21" s="14"/>
      <c r="G21" s="14"/>
      <c r="H21" s="14"/>
      <c r="I21" s="14"/>
      <c r="J21" s="14"/>
      <c r="K21" s="14"/>
      <c r="L21" s="14"/>
      <c r="M21" s="14"/>
      <c r="N21" s="14"/>
    </row>
    <row r="22" spans="3:14" ht="13.8" x14ac:dyDescent="0.3">
      <c r="C22" s="162" t="s">
        <v>13</v>
      </c>
      <c r="D22" s="14"/>
      <c r="E22" s="14"/>
      <c r="F22" s="14"/>
      <c r="G22" s="14"/>
      <c r="H22" s="14"/>
      <c r="I22" s="14"/>
      <c r="J22" s="14"/>
      <c r="K22" s="14"/>
      <c r="L22" s="14"/>
      <c r="M22" s="14"/>
      <c r="N22" s="14"/>
    </row>
    <row r="23" spans="3:14" ht="13.8" x14ac:dyDescent="0.3">
      <c r="C23" s="14"/>
      <c r="D23" s="14"/>
      <c r="E23" s="14"/>
      <c r="F23" s="14"/>
      <c r="G23" s="14"/>
      <c r="H23" s="14"/>
      <c r="I23" s="14"/>
      <c r="J23" s="14"/>
      <c r="K23" s="14"/>
      <c r="L23" s="160"/>
      <c r="M23" s="14"/>
      <c r="N23" s="14"/>
    </row>
    <row r="24" spans="3:14" ht="13.8" x14ac:dyDescent="0.3">
      <c r="C24" s="14"/>
      <c r="D24" s="14"/>
      <c r="E24" s="14"/>
      <c r="F24" s="14"/>
      <c r="G24" s="14"/>
      <c r="H24" s="131"/>
      <c r="I24" s="14"/>
      <c r="J24" s="14"/>
      <c r="K24" s="14"/>
    </row>
    <row r="25" spans="3:14" ht="13.8" x14ac:dyDescent="0.3">
      <c r="C25" s="14"/>
    </row>
    <row r="26" spans="3:14" ht="13.8" x14ac:dyDescent="0.3">
      <c r="C26" s="14"/>
    </row>
  </sheetData>
  <sheetProtection algorithmName="SHA-512" hashValue="BSOoWo7MYZPYxRyB3ABjQF91Qf0JifsbFzrDZbw40fRQx+yBPRC73YUcYFXWOmUWmnOapk+zS0iiho1kPAS4TA==" saltValue="I/5cZRrqeAMyr4uJ14cs8w==" spinCount="100000" sheet="1" objects="1" scenarios="1"/>
  <mergeCells count="2">
    <mergeCell ref="C20:K20"/>
    <mergeCell ref="C3:I4"/>
  </mergeCells>
  <hyperlinks>
    <hyperlink ref="C20" r:id="rId1" xr:uid="{07F63B09-4971-42FB-861C-0E6E90FF6876}"/>
  </hyperlinks>
  <pageMargins left="0.70866141732283472" right="0.70866141732283472" top="0.74803149606299213" bottom="0.74803149606299213" header="0.31496062992125984" footer="0.31496062992125984"/>
  <pageSetup paperSize="9" scale="74" orientation="portrait" r:id="rId2"/>
  <headerFooter>
    <oddFooter>&amp;LPO-Raad</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S168"/>
  <sheetViews>
    <sheetView zoomScale="85" zoomScaleNormal="85" zoomScaleSheetLayoutView="85" workbookViewId="0">
      <selection activeCell="AC15" sqref="AC15"/>
    </sheetView>
  </sheetViews>
  <sheetFormatPr defaultColWidth="9.109375" defaultRowHeight="13.8" x14ac:dyDescent="0.3"/>
  <cols>
    <col min="1" max="1" width="3.5546875" style="2" customWidth="1"/>
    <col min="2" max="2" width="2.5546875" style="2" customWidth="1"/>
    <col min="3" max="3" width="1.5546875" style="2" customWidth="1"/>
    <col min="4" max="4" width="35.6640625" style="3" customWidth="1"/>
    <col min="5" max="5" width="8.5546875" style="4" hidden="1" customWidth="1"/>
    <col min="6" max="7" width="6.5546875" style="4" customWidth="1"/>
    <col min="8" max="8" width="0.88671875" style="2" customWidth="1"/>
    <col min="9" max="9" width="10.5546875" style="4" customWidth="1"/>
    <col min="10" max="11" width="12.5546875" style="4" customWidth="1"/>
    <col min="12" max="12" width="10.5546875" style="4" customWidth="1"/>
    <col min="13" max="13" width="12.5546875" style="148" customWidth="1"/>
    <col min="14" max="14" width="0.88671875" style="2" customWidth="1"/>
    <col min="15" max="15" width="10.5546875" style="4" customWidth="1"/>
    <col min="16" max="16" width="12.5546875" style="4" customWidth="1"/>
    <col min="17" max="17" width="10.5546875" style="4" customWidth="1"/>
    <col min="18" max="18" width="12.5546875" style="148" customWidth="1"/>
    <col min="19" max="19" width="1.44140625" style="2" customWidth="1"/>
    <col min="20" max="20" width="12.5546875" style="4" customWidth="1"/>
    <col min="21" max="21" width="1.5546875" style="2" customWidth="1"/>
    <col min="22" max="22" width="2.5546875" style="2" customWidth="1"/>
    <col min="23" max="24" width="9.44140625" style="6" customWidth="1"/>
    <col min="25" max="29" width="13.44140625" style="6" customWidth="1"/>
    <col min="30" max="30" width="2.5546875" style="94" customWidth="1"/>
    <col min="31" max="31" width="8.5546875" style="95" customWidth="1"/>
    <col min="32" max="32" width="8.5546875" style="96" customWidth="1"/>
    <col min="33" max="37" width="8.5546875" style="6" customWidth="1"/>
    <col min="38" max="38" width="8.5546875" style="77" customWidth="1"/>
    <col min="39" max="39" width="8.5546875" style="7" customWidth="1"/>
    <col min="40" max="45" width="8.5546875" style="2" customWidth="1"/>
    <col min="46" max="46" width="11.109375" style="2" customWidth="1"/>
    <col min="47" max="51" width="9.44140625" style="2" bestFit="1" customWidth="1"/>
    <col min="52" max="16384" width="9.109375" style="2"/>
  </cols>
  <sheetData>
    <row r="1" spans="2:41" ht="12.75" customHeight="1" x14ac:dyDescent="0.3"/>
    <row r="2" spans="2:41" x14ac:dyDescent="0.3">
      <c r="B2" s="8" t="s">
        <v>14</v>
      </c>
      <c r="C2" s="9"/>
      <c r="D2" s="10"/>
      <c r="E2" s="11"/>
      <c r="F2" s="11"/>
      <c r="G2" s="11"/>
      <c r="H2" s="9"/>
      <c r="I2" s="11"/>
      <c r="J2" s="11"/>
      <c r="K2" s="11"/>
      <c r="L2" s="11"/>
      <c r="M2" s="149"/>
      <c r="N2" s="9"/>
      <c r="O2" s="11"/>
      <c r="P2" s="11"/>
      <c r="Q2" s="11"/>
      <c r="R2" s="149"/>
      <c r="S2" s="9"/>
      <c r="T2" s="11"/>
      <c r="U2" s="9"/>
      <c r="V2" s="12"/>
    </row>
    <row r="3" spans="2:41" x14ac:dyDescent="0.3">
      <c r="B3" s="13"/>
      <c r="C3" s="14"/>
      <c r="D3" s="15"/>
      <c r="E3" s="16"/>
      <c r="F3" s="16"/>
      <c r="G3" s="16"/>
      <c r="H3" s="14"/>
      <c r="I3" s="16"/>
      <c r="J3" s="16"/>
      <c r="K3" s="16"/>
      <c r="L3" s="16"/>
      <c r="M3" s="150"/>
      <c r="N3" s="14"/>
      <c r="O3" s="16"/>
      <c r="P3" s="16"/>
      <c r="Q3" s="16"/>
      <c r="R3" s="150"/>
      <c r="S3" s="14"/>
      <c r="T3" s="16"/>
      <c r="U3" s="14"/>
      <c r="V3" s="18"/>
    </row>
    <row r="4" spans="2:41" s="24" customFormat="1" ht="18" x14ac:dyDescent="0.35">
      <c r="B4" s="19"/>
      <c r="C4" s="20" t="str">
        <f>"VOORZIENING DUURZAME INZETBAARHEID "&amp;tab!B2</f>
        <v>VOORZIENING DUURZAME INZETBAARHEID 2023</v>
      </c>
      <c r="D4" s="21"/>
      <c r="E4" s="22"/>
      <c r="F4" s="22"/>
      <c r="G4" s="22"/>
      <c r="H4" s="21"/>
      <c r="I4" s="22"/>
      <c r="J4" s="90"/>
      <c r="K4" s="90"/>
      <c r="L4" s="126"/>
      <c r="M4" s="22"/>
      <c r="N4" s="21"/>
      <c r="O4" s="22"/>
      <c r="P4" s="22"/>
      <c r="Q4" s="22"/>
      <c r="R4" s="22"/>
      <c r="S4" s="21"/>
      <c r="T4" s="22"/>
      <c r="U4" s="21"/>
      <c r="V4" s="23"/>
      <c r="W4" s="25"/>
      <c r="X4" s="25"/>
      <c r="Y4" s="25"/>
      <c r="Z4" s="25"/>
      <c r="AA4" s="25"/>
      <c r="AB4" s="25"/>
      <c r="AC4" s="25"/>
      <c r="AD4" s="97"/>
      <c r="AE4" s="113"/>
      <c r="AF4" s="97"/>
      <c r="AG4" s="25"/>
      <c r="AH4" s="25"/>
      <c r="AI4" s="98"/>
      <c r="AJ4" s="99"/>
      <c r="AK4" s="100"/>
      <c r="AL4" s="101"/>
      <c r="AM4" s="26"/>
    </row>
    <row r="5" spans="2:41" s="24" customFormat="1" ht="18" x14ac:dyDescent="0.35">
      <c r="B5" s="19"/>
      <c r="C5" s="93" t="s">
        <v>15</v>
      </c>
      <c r="D5" s="21"/>
      <c r="E5" s="22"/>
      <c r="F5" s="22"/>
      <c r="G5" s="22"/>
      <c r="H5" s="21"/>
      <c r="I5" s="22"/>
      <c r="J5" s="22"/>
      <c r="K5" s="22"/>
      <c r="L5" s="90"/>
      <c r="M5" s="22"/>
      <c r="N5" s="21"/>
      <c r="O5" s="22"/>
      <c r="P5" s="22"/>
      <c r="Q5" s="22"/>
      <c r="R5" s="22"/>
      <c r="S5" s="21"/>
      <c r="T5" s="22"/>
      <c r="U5" s="21"/>
      <c r="V5" s="23"/>
      <c r="W5" s="25"/>
      <c r="X5" s="25"/>
      <c r="Y5" s="25"/>
      <c r="Z5" s="25"/>
      <c r="AA5" s="25"/>
      <c r="AB5" s="25"/>
      <c r="AC5" s="25"/>
      <c r="AD5" s="97"/>
      <c r="AE5" s="113"/>
      <c r="AF5" s="97"/>
      <c r="AG5" s="25"/>
      <c r="AH5" s="25"/>
      <c r="AI5" s="98"/>
      <c r="AJ5" s="99"/>
      <c r="AK5" s="100"/>
      <c r="AL5" s="101"/>
      <c r="AM5" s="26"/>
    </row>
    <row r="6" spans="2:41" ht="12.75" customHeight="1" x14ac:dyDescent="0.35">
      <c r="B6" s="13"/>
      <c r="C6" s="14"/>
      <c r="D6" s="14"/>
      <c r="E6" s="16"/>
      <c r="F6" s="16"/>
      <c r="G6" s="16"/>
      <c r="H6" s="14"/>
      <c r="I6" s="16"/>
      <c r="J6" s="22"/>
      <c r="K6" s="22"/>
      <c r="L6" s="125"/>
      <c r="M6" s="150"/>
      <c r="N6" s="14"/>
      <c r="O6" s="16"/>
      <c r="P6" s="16"/>
      <c r="Q6" s="16"/>
      <c r="R6" s="150"/>
      <c r="S6" s="14"/>
      <c r="T6" s="16"/>
      <c r="U6" s="14"/>
      <c r="V6" s="18"/>
      <c r="AD6" s="96"/>
      <c r="AI6" s="102"/>
      <c r="AJ6" s="77"/>
      <c r="AK6" s="103"/>
      <c r="AL6" s="104"/>
      <c r="AM6" s="5"/>
    </row>
    <row r="7" spans="2:41" ht="12.75" customHeight="1" x14ac:dyDescent="0.3">
      <c r="B7" s="13"/>
      <c r="C7" s="14"/>
      <c r="D7" s="14"/>
      <c r="E7" s="16"/>
      <c r="F7" s="16"/>
      <c r="G7" s="16"/>
      <c r="H7" s="14"/>
      <c r="I7" s="16"/>
      <c r="J7" s="16"/>
      <c r="K7" s="16"/>
      <c r="L7" s="16"/>
      <c r="M7" s="150"/>
      <c r="N7" s="14"/>
      <c r="O7" s="16"/>
      <c r="P7" s="16"/>
      <c r="Q7" s="16"/>
      <c r="R7" s="150"/>
      <c r="S7" s="14"/>
      <c r="T7" s="16"/>
      <c r="U7" s="14"/>
      <c r="V7" s="18"/>
      <c r="AD7" s="96"/>
      <c r="AI7" s="102"/>
      <c r="AJ7" s="77"/>
      <c r="AK7" s="103"/>
      <c r="AL7" s="104"/>
      <c r="AM7" s="5"/>
    </row>
    <row r="8" spans="2:41" ht="12.75" customHeight="1" x14ac:dyDescent="0.3">
      <c r="B8" s="13"/>
      <c r="C8" s="27"/>
      <c r="D8" s="28"/>
      <c r="E8" s="119"/>
      <c r="F8" s="29"/>
      <c r="G8" s="29"/>
      <c r="H8" s="30"/>
      <c r="I8" s="29"/>
      <c r="J8" s="29"/>
      <c r="K8" s="29"/>
      <c r="L8" s="29"/>
      <c r="M8" s="151"/>
      <c r="N8" s="30"/>
      <c r="O8" s="29"/>
      <c r="P8" s="29"/>
      <c r="Q8" s="29"/>
      <c r="R8" s="151"/>
      <c r="S8" s="144"/>
      <c r="T8" s="140"/>
      <c r="U8" s="31"/>
      <c r="V8" s="18"/>
      <c r="AA8" s="88" t="s">
        <v>16</v>
      </c>
      <c r="AB8" s="89">
        <f>tab!B12</f>
        <v>0.23499999999999999</v>
      </c>
      <c r="AD8" s="96"/>
      <c r="AI8" s="102"/>
      <c r="AJ8" s="77"/>
      <c r="AK8" s="103"/>
      <c r="AL8" s="104"/>
      <c r="AM8" s="5"/>
    </row>
    <row r="9" spans="2:41" ht="12.75" customHeight="1" x14ac:dyDescent="0.3">
      <c r="B9" s="13"/>
      <c r="C9" s="27"/>
      <c r="D9" s="122" t="str">
        <f>"Hoogte voorziening duurzame inzetbaarheid "&amp;tab!B2</f>
        <v>Hoogte voorziening duurzame inzetbaarheid 2023</v>
      </c>
      <c r="E9" s="123"/>
      <c r="H9" s="4"/>
      <c r="I9" s="139">
        <f>SUM(T15:T55)</f>
        <v>21958.187969041595</v>
      </c>
      <c r="J9" s="29"/>
      <c r="K9" s="29"/>
      <c r="L9" s="29"/>
      <c r="M9" s="151"/>
      <c r="N9" s="4"/>
      <c r="S9" s="4"/>
      <c r="T9" s="37"/>
      <c r="V9" s="18"/>
      <c r="AA9" s="88" t="s">
        <v>17</v>
      </c>
      <c r="AB9" s="89">
        <f>tab!B13</f>
        <v>0.76500000000000001</v>
      </c>
      <c r="AD9" s="96"/>
      <c r="AI9" s="102"/>
      <c r="AJ9" s="77"/>
      <c r="AK9" s="103"/>
      <c r="AL9" s="104"/>
      <c r="AM9" s="5"/>
    </row>
    <row r="10" spans="2:41" ht="12.75" customHeight="1" x14ac:dyDescent="0.3">
      <c r="B10" s="13"/>
      <c r="C10" s="27"/>
      <c r="D10" s="28"/>
      <c r="E10" s="119"/>
      <c r="F10" s="29"/>
      <c r="G10" s="29"/>
      <c r="H10" s="30"/>
      <c r="I10" s="29"/>
      <c r="J10" s="29"/>
      <c r="K10" s="29"/>
      <c r="L10" s="29"/>
      <c r="M10" s="127"/>
      <c r="N10" s="30"/>
      <c r="O10" s="29"/>
      <c r="P10" s="29"/>
      <c r="Q10" s="29"/>
      <c r="R10" s="151"/>
      <c r="S10" s="51"/>
      <c r="T10" s="141"/>
      <c r="V10" s="18"/>
      <c r="AD10" s="96"/>
      <c r="AI10" s="102"/>
      <c r="AJ10" s="77"/>
      <c r="AK10" s="103"/>
      <c r="AL10" s="104"/>
      <c r="AM10" s="5"/>
    </row>
    <row r="11" spans="2:41" s="41" customFormat="1" ht="12.75" customHeight="1" x14ac:dyDescent="0.3">
      <c r="B11" s="32"/>
      <c r="C11" s="33"/>
      <c r="D11" s="34" t="s">
        <v>18</v>
      </c>
      <c r="E11" s="120"/>
      <c r="F11" s="35"/>
      <c r="G11" s="35"/>
      <c r="H11" s="35"/>
      <c r="I11" s="34" t="s">
        <v>19</v>
      </c>
      <c r="J11" s="29"/>
      <c r="K11" s="34"/>
      <c r="L11" s="36"/>
      <c r="M11" s="127"/>
      <c r="N11" s="35"/>
      <c r="O11" s="34" t="s">
        <v>20</v>
      </c>
      <c r="P11" s="35"/>
      <c r="Q11" s="35"/>
      <c r="R11" s="157"/>
      <c r="S11" s="145"/>
      <c r="T11" s="141"/>
      <c r="U11" s="37"/>
      <c r="V11" s="38"/>
      <c r="W11" s="39"/>
      <c r="X11" s="39"/>
      <c r="Y11" s="6"/>
      <c r="Z11" s="40"/>
      <c r="AA11" s="6"/>
      <c r="AB11" s="6"/>
      <c r="AC11" s="6"/>
      <c r="AD11" s="77"/>
      <c r="AE11" s="105"/>
      <c r="AF11" s="106"/>
      <c r="AG11" s="77"/>
      <c r="AH11" s="77"/>
      <c r="AI11" s="77"/>
      <c r="AJ11" s="77"/>
      <c r="AK11" s="77"/>
      <c r="AL11" s="77"/>
      <c r="AN11" s="42"/>
      <c r="AO11" s="42"/>
    </row>
    <row r="12" spans="2:41" s="41" customFormat="1" ht="12.75" customHeight="1" x14ac:dyDescent="0.3">
      <c r="B12" s="32"/>
      <c r="C12" s="33"/>
      <c r="D12" s="86" t="s">
        <v>21</v>
      </c>
      <c r="E12" s="85" t="s">
        <v>22</v>
      </c>
      <c r="F12" s="85" t="s">
        <v>23</v>
      </c>
      <c r="G12" s="85" t="s">
        <v>24</v>
      </c>
      <c r="H12" s="85"/>
      <c r="I12" s="87" t="s">
        <v>25</v>
      </c>
      <c r="J12" s="87" t="s">
        <v>26</v>
      </c>
      <c r="K12" s="87" t="s">
        <v>27</v>
      </c>
      <c r="L12" s="87" t="s">
        <v>28</v>
      </c>
      <c r="M12" s="106" t="str">
        <f>IF(M13=100%, "totaal","totaal incl. discont. ")</f>
        <v>totaal</v>
      </c>
      <c r="N12" s="85"/>
      <c r="O12" s="87" t="s">
        <v>25</v>
      </c>
      <c r="P12" s="87" t="s">
        <v>26</v>
      </c>
      <c r="Q12" s="87" t="s">
        <v>28</v>
      </c>
      <c r="R12" s="106" t="str">
        <f>M12</f>
        <v>totaal</v>
      </c>
      <c r="S12" s="146"/>
      <c r="T12" s="106" t="s">
        <v>29</v>
      </c>
      <c r="U12" s="43"/>
      <c r="V12" s="44"/>
      <c r="W12" s="45"/>
      <c r="X12" s="45"/>
      <c r="Y12" s="46" t="s">
        <v>30</v>
      </c>
      <c r="Z12" s="47" t="s">
        <v>31</v>
      </c>
      <c r="AA12" s="45" t="s">
        <v>32</v>
      </c>
      <c r="AB12" s="45" t="s">
        <v>32</v>
      </c>
      <c r="AC12" s="45" t="s">
        <v>33</v>
      </c>
      <c r="AD12" s="77"/>
      <c r="AE12" s="107"/>
      <c r="AF12" s="106"/>
      <c r="AG12" s="77"/>
      <c r="AH12" s="77"/>
      <c r="AI12" s="77"/>
      <c r="AJ12" s="77"/>
      <c r="AK12" s="77"/>
      <c r="AL12" s="77"/>
      <c r="AN12" s="42"/>
      <c r="AO12" s="48"/>
    </row>
    <row r="13" spans="2:41" s="54" customFormat="1" ht="12.75" customHeight="1" x14ac:dyDescent="0.3">
      <c r="B13" s="49"/>
      <c r="C13" s="50"/>
      <c r="D13" s="86"/>
      <c r="E13" s="85" t="s">
        <v>34</v>
      </c>
      <c r="F13" s="85"/>
      <c r="G13" s="85"/>
      <c r="H13" s="85"/>
      <c r="I13" s="87" t="s">
        <v>35</v>
      </c>
      <c r="J13" s="53" t="s">
        <v>36</v>
      </c>
      <c r="K13" s="164">
        <f>tab!B14</f>
        <v>0.76858749999999998</v>
      </c>
      <c r="L13" s="87"/>
      <c r="M13" s="161">
        <f>tab!B18</f>
        <v>1</v>
      </c>
      <c r="N13" s="85"/>
      <c r="O13" s="87" t="s">
        <v>35</v>
      </c>
      <c r="P13" s="53" t="s">
        <v>36</v>
      </c>
      <c r="Q13" s="87"/>
      <c r="R13" s="147"/>
      <c r="S13" s="146"/>
      <c r="T13" s="142" t="s">
        <v>37</v>
      </c>
      <c r="U13" s="51"/>
      <c r="V13" s="52"/>
      <c r="W13" s="6"/>
      <c r="X13" s="6"/>
      <c r="Y13" s="46" t="s">
        <v>38</v>
      </c>
      <c r="Z13" s="53">
        <f>tab!B4</f>
        <v>0.6</v>
      </c>
      <c r="AA13" s="45" t="s">
        <v>39</v>
      </c>
      <c r="AB13" s="45" t="s">
        <v>40</v>
      </c>
      <c r="AC13" s="45" t="s">
        <v>41</v>
      </c>
      <c r="AD13" s="6"/>
      <c r="AE13" s="107"/>
      <c r="AF13" s="108"/>
      <c r="AG13" s="6"/>
      <c r="AH13" s="6"/>
      <c r="AI13" s="6"/>
      <c r="AJ13" s="6"/>
      <c r="AK13" s="6"/>
      <c r="AL13" s="6"/>
      <c r="AO13" s="55"/>
    </row>
    <row r="14" spans="2:41" ht="12.75" customHeight="1" x14ac:dyDescent="0.3">
      <c r="B14" s="13"/>
      <c r="C14" s="56"/>
      <c r="D14" s="57"/>
      <c r="E14" s="121"/>
      <c r="F14" s="58"/>
      <c r="G14" s="58"/>
      <c r="H14" s="59"/>
      <c r="I14" s="60"/>
      <c r="J14" s="60"/>
      <c r="K14" s="60"/>
      <c r="L14" s="60"/>
      <c r="M14" s="60"/>
      <c r="N14" s="59"/>
      <c r="O14" s="58"/>
      <c r="P14" s="58"/>
      <c r="Q14" s="60"/>
      <c r="R14" s="58"/>
      <c r="S14" s="61"/>
      <c r="T14" s="143"/>
      <c r="U14" s="61"/>
      <c r="V14" s="18"/>
      <c r="Y14" s="46"/>
      <c r="Z14" s="62"/>
      <c r="AA14" s="46"/>
      <c r="AB14" s="46"/>
      <c r="AC14" s="46"/>
      <c r="AD14" s="6"/>
      <c r="AE14" s="107"/>
      <c r="AF14" s="108"/>
      <c r="AL14" s="6"/>
      <c r="AM14" s="2"/>
      <c r="AO14" s="63"/>
    </row>
    <row r="15" spans="2:41" ht="12.75" customHeight="1" x14ac:dyDescent="0.3">
      <c r="B15" s="13"/>
      <c r="C15" s="56"/>
      <c r="D15" s="64" t="s">
        <v>42</v>
      </c>
      <c r="E15" s="124">
        <v>29416</v>
      </c>
      <c r="F15" s="65" t="s">
        <v>43</v>
      </c>
      <c r="G15" s="65">
        <v>6</v>
      </c>
      <c r="H15" s="169"/>
      <c r="I15" s="115">
        <v>340</v>
      </c>
      <c r="J15" s="91">
        <f t="shared" ref="J15:J21" si="0">IF(I15="",0,(I15*AB15))</f>
        <v>28819.211573236895</v>
      </c>
      <c r="K15" s="91">
        <f>IF(I15="",0,(J15*tab!$B$14))</f>
        <v>22150.085775045212</v>
      </c>
      <c r="L15" s="118">
        <v>0.8</v>
      </c>
      <c r="M15" s="152">
        <f>IF(K15="",0,((K15*L15)*$M$13))</f>
        <v>17720.068620036171</v>
      </c>
      <c r="N15" s="66"/>
      <c r="O15" s="115">
        <v>100</v>
      </c>
      <c r="P15" s="91">
        <f t="shared" ref="P15:P21" si="1">IF(O15="",0,(O15*AB15))</f>
        <v>8476.2386980108513</v>
      </c>
      <c r="Q15" s="118">
        <v>0.5</v>
      </c>
      <c r="R15" s="152">
        <f t="shared" ref="R15:R21" si="2">IF(P15="",0,((P15*Q15)))</f>
        <v>4238.1193490054256</v>
      </c>
      <c r="S15" s="63"/>
      <c r="T15" s="92">
        <f t="shared" ref="T15:T21" si="3">IF(K15="",0,M15+R15)</f>
        <v>21958.187969041595</v>
      </c>
      <c r="U15" s="67"/>
      <c r="V15" s="68"/>
      <c r="W15" s="69"/>
      <c r="X15" s="69"/>
      <c r="Y15" s="70">
        <f t="shared" ref="Y15" si="4">VLOOKUP(F15,salaristabel2023,G15+5,FALSE)</f>
        <v>7324</v>
      </c>
      <c r="Z15" s="62">
        <f t="shared" ref="Z15:Z55" si="5">$Z$13</f>
        <v>0.6</v>
      </c>
      <c r="AA15" s="71">
        <f>(Y15*12/1659)</f>
        <v>52.976491862567812</v>
      </c>
      <c r="AB15" s="71">
        <f>(Y15*12*(1+Z15))/1659</f>
        <v>84.762386980108516</v>
      </c>
      <c r="AC15" s="71">
        <f>AB15-AA15</f>
        <v>31.785895117540704</v>
      </c>
      <c r="AD15" s="6"/>
      <c r="AF15" s="108"/>
    </row>
    <row r="16" spans="2:41" ht="12.75" customHeight="1" x14ac:dyDescent="0.3">
      <c r="B16" s="13"/>
      <c r="C16" s="56"/>
      <c r="D16" s="64" t="s">
        <v>44</v>
      </c>
      <c r="E16" s="124">
        <v>25914</v>
      </c>
      <c r="F16" s="65"/>
      <c r="G16" s="65"/>
      <c r="H16" s="169"/>
      <c r="I16" s="115"/>
      <c r="J16" s="91">
        <f t="shared" si="0"/>
        <v>0</v>
      </c>
      <c r="K16" s="91">
        <f>IF(I16="",0,(J16*tab!$B$14))</f>
        <v>0</v>
      </c>
      <c r="L16" s="118">
        <v>0.8</v>
      </c>
      <c r="M16" s="152">
        <f t="shared" ref="M16:M21" si="6">IF(K16="",0,((K16*L16)*$M$13))</f>
        <v>0</v>
      </c>
      <c r="N16" s="66"/>
      <c r="O16" s="115"/>
      <c r="P16" s="91">
        <f t="shared" si="1"/>
        <v>0</v>
      </c>
      <c r="Q16" s="118"/>
      <c r="R16" s="152">
        <f t="shared" si="2"/>
        <v>0</v>
      </c>
      <c r="S16" s="63"/>
      <c r="T16" s="92">
        <f t="shared" si="3"/>
        <v>0</v>
      </c>
      <c r="U16" s="67"/>
      <c r="V16" s="68"/>
      <c r="W16" s="69"/>
      <c r="X16" s="69"/>
      <c r="Y16" s="70" t="e">
        <f t="shared" ref="Y16:Y55" si="7">VLOOKUP(F16,salaristabel2023,G16+5,FALSE)</f>
        <v>#N/A</v>
      </c>
      <c r="Z16" s="62">
        <f t="shared" si="5"/>
        <v>0.6</v>
      </c>
      <c r="AA16" s="71" t="e">
        <f t="shared" ref="AA16:AA55" si="8">(Y16*12/1659)</f>
        <v>#N/A</v>
      </c>
      <c r="AB16" s="71" t="e">
        <f t="shared" ref="AB16:AB55" si="9">(Y16*12*(1+Z16))/1659</f>
        <v>#N/A</v>
      </c>
      <c r="AC16" s="71" t="e">
        <f t="shared" ref="AC16:AC55" si="10">AB16-AA16</f>
        <v>#N/A</v>
      </c>
      <c r="AD16" s="6"/>
      <c r="AF16" s="108"/>
    </row>
    <row r="17" spans="2:39" ht="12.75" customHeight="1" x14ac:dyDescent="0.3">
      <c r="B17" s="13"/>
      <c r="C17" s="56"/>
      <c r="D17" s="64" t="s">
        <v>45</v>
      </c>
      <c r="E17" s="124">
        <v>25914</v>
      </c>
      <c r="F17" s="65"/>
      <c r="G17" s="65"/>
      <c r="H17" s="169"/>
      <c r="I17" s="115"/>
      <c r="J17" s="91">
        <f t="shared" si="0"/>
        <v>0</v>
      </c>
      <c r="K17" s="91">
        <f>IF(I17="",0,(J17*tab!$B$14))</f>
        <v>0</v>
      </c>
      <c r="L17" s="118">
        <v>0.8</v>
      </c>
      <c r="M17" s="152">
        <f t="shared" si="6"/>
        <v>0</v>
      </c>
      <c r="N17" s="66"/>
      <c r="O17" s="115"/>
      <c r="P17" s="91">
        <f t="shared" si="1"/>
        <v>0</v>
      </c>
      <c r="Q17" s="118"/>
      <c r="R17" s="152">
        <f t="shared" si="2"/>
        <v>0</v>
      </c>
      <c r="S17" s="63"/>
      <c r="T17" s="92">
        <f t="shared" si="3"/>
        <v>0</v>
      </c>
      <c r="U17" s="67"/>
      <c r="V17" s="68"/>
      <c r="W17" s="69"/>
      <c r="X17" s="69"/>
      <c r="Y17" s="70" t="e">
        <f t="shared" si="7"/>
        <v>#N/A</v>
      </c>
      <c r="Z17" s="62">
        <f t="shared" si="5"/>
        <v>0.6</v>
      </c>
      <c r="AA17" s="71" t="e">
        <f t="shared" si="8"/>
        <v>#N/A</v>
      </c>
      <c r="AB17" s="71" t="e">
        <f t="shared" si="9"/>
        <v>#N/A</v>
      </c>
      <c r="AC17" s="71" t="e">
        <f t="shared" si="10"/>
        <v>#N/A</v>
      </c>
      <c r="AD17" s="6"/>
      <c r="AF17" s="108"/>
      <c r="AL17" s="6"/>
      <c r="AM17" s="2"/>
    </row>
    <row r="18" spans="2:39" ht="12.75" customHeight="1" x14ac:dyDescent="0.3">
      <c r="B18" s="13"/>
      <c r="C18" s="56"/>
      <c r="D18" s="64"/>
      <c r="E18" s="124"/>
      <c r="F18" s="65"/>
      <c r="G18" s="65"/>
      <c r="H18" s="169"/>
      <c r="I18" s="115"/>
      <c r="J18" s="91">
        <f t="shared" si="0"/>
        <v>0</v>
      </c>
      <c r="K18" s="91">
        <f>IF(I18="",0,(J18*tab!$B$14))</f>
        <v>0</v>
      </c>
      <c r="L18" s="118"/>
      <c r="M18" s="152">
        <f t="shared" si="6"/>
        <v>0</v>
      </c>
      <c r="N18" s="66"/>
      <c r="O18" s="115"/>
      <c r="P18" s="91">
        <f t="shared" si="1"/>
        <v>0</v>
      </c>
      <c r="Q18" s="118"/>
      <c r="R18" s="152">
        <f t="shared" si="2"/>
        <v>0</v>
      </c>
      <c r="S18" s="63"/>
      <c r="T18" s="92">
        <f t="shared" si="3"/>
        <v>0</v>
      </c>
      <c r="U18" s="67"/>
      <c r="V18" s="68"/>
      <c r="W18" s="69"/>
      <c r="X18" s="69"/>
      <c r="Y18" s="70" t="e">
        <f t="shared" si="7"/>
        <v>#N/A</v>
      </c>
      <c r="Z18" s="62">
        <f t="shared" si="5"/>
        <v>0.6</v>
      </c>
      <c r="AA18" s="71" t="e">
        <f t="shared" si="8"/>
        <v>#N/A</v>
      </c>
      <c r="AB18" s="71" t="e">
        <f t="shared" si="9"/>
        <v>#N/A</v>
      </c>
      <c r="AC18" s="71" t="e">
        <f t="shared" si="10"/>
        <v>#N/A</v>
      </c>
      <c r="AD18" s="6"/>
      <c r="AF18" s="108"/>
      <c r="AL18" s="6"/>
      <c r="AM18" s="2"/>
    </row>
    <row r="19" spans="2:39" ht="12.75" customHeight="1" x14ac:dyDescent="0.3">
      <c r="B19" s="13"/>
      <c r="C19" s="56"/>
      <c r="D19" s="64"/>
      <c r="E19" s="124"/>
      <c r="F19" s="65"/>
      <c r="G19" s="65"/>
      <c r="H19" s="169"/>
      <c r="I19" s="115"/>
      <c r="J19" s="91">
        <f t="shared" si="0"/>
        <v>0</v>
      </c>
      <c r="K19" s="91">
        <f>IF(I19="",0,(J19*tab!$B$14))</f>
        <v>0</v>
      </c>
      <c r="L19" s="118"/>
      <c r="M19" s="152">
        <f t="shared" si="6"/>
        <v>0</v>
      </c>
      <c r="N19" s="66"/>
      <c r="O19" s="115"/>
      <c r="P19" s="91">
        <f t="shared" si="1"/>
        <v>0</v>
      </c>
      <c r="Q19" s="118"/>
      <c r="R19" s="152">
        <f t="shared" si="2"/>
        <v>0</v>
      </c>
      <c r="S19" s="63"/>
      <c r="T19" s="92">
        <f t="shared" si="3"/>
        <v>0</v>
      </c>
      <c r="U19" s="67"/>
      <c r="V19" s="68"/>
      <c r="W19" s="69"/>
      <c r="X19" s="69"/>
      <c r="Y19" s="70" t="e">
        <f t="shared" si="7"/>
        <v>#N/A</v>
      </c>
      <c r="Z19" s="62">
        <f t="shared" si="5"/>
        <v>0.6</v>
      </c>
      <c r="AA19" s="71" t="e">
        <f t="shared" si="8"/>
        <v>#N/A</v>
      </c>
      <c r="AB19" s="71" t="e">
        <f t="shared" si="9"/>
        <v>#N/A</v>
      </c>
      <c r="AC19" s="71" t="e">
        <f t="shared" si="10"/>
        <v>#N/A</v>
      </c>
      <c r="AD19" s="6"/>
      <c r="AF19" s="108"/>
      <c r="AL19" s="6"/>
      <c r="AM19" s="2"/>
    </row>
    <row r="20" spans="2:39" ht="12.75" customHeight="1" x14ac:dyDescent="0.3">
      <c r="B20" s="13"/>
      <c r="C20" s="56"/>
      <c r="D20" s="64"/>
      <c r="E20" s="124"/>
      <c r="F20" s="65"/>
      <c r="G20" s="65"/>
      <c r="H20" s="169"/>
      <c r="I20" s="115"/>
      <c r="J20" s="91">
        <f t="shared" si="0"/>
        <v>0</v>
      </c>
      <c r="K20" s="91">
        <f>IF(I20="",0,(J20*tab!$B$14))</f>
        <v>0</v>
      </c>
      <c r="L20" s="118"/>
      <c r="M20" s="152">
        <f t="shared" si="6"/>
        <v>0</v>
      </c>
      <c r="N20" s="66"/>
      <c r="O20" s="115"/>
      <c r="P20" s="91">
        <f t="shared" si="1"/>
        <v>0</v>
      </c>
      <c r="Q20" s="118"/>
      <c r="R20" s="152">
        <f t="shared" si="2"/>
        <v>0</v>
      </c>
      <c r="S20" s="63"/>
      <c r="T20" s="92">
        <f t="shared" si="3"/>
        <v>0</v>
      </c>
      <c r="U20" s="67"/>
      <c r="V20" s="68"/>
      <c r="W20" s="69"/>
      <c r="X20" s="69"/>
      <c r="Y20" s="70" t="e">
        <f t="shared" si="7"/>
        <v>#N/A</v>
      </c>
      <c r="Z20" s="62">
        <f t="shared" si="5"/>
        <v>0.6</v>
      </c>
      <c r="AA20" s="71" t="e">
        <f t="shared" si="8"/>
        <v>#N/A</v>
      </c>
      <c r="AB20" s="71" t="e">
        <f t="shared" si="9"/>
        <v>#N/A</v>
      </c>
      <c r="AC20" s="71" t="e">
        <f t="shared" si="10"/>
        <v>#N/A</v>
      </c>
      <c r="AD20" s="6"/>
      <c r="AF20" s="108"/>
      <c r="AL20" s="6"/>
      <c r="AM20" s="2"/>
    </row>
    <row r="21" spans="2:39" ht="12.75" customHeight="1" x14ac:dyDescent="0.3">
      <c r="B21" s="13"/>
      <c r="C21" s="56"/>
      <c r="D21" s="64"/>
      <c r="E21" s="124"/>
      <c r="F21" s="65"/>
      <c r="G21" s="65"/>
      <c r="H21" s="169"/>
      <c r="I21" s="115"/>
      <c r="J21" s="91">
        <f t="shared" si="0"/>
        <v>0</v>
      </c>
      <c r="K21" s="91">
        <f>IF(I21="",0,(J21*tab!$B$14))</f>
        <v>0</v>
      </c>
      <c r="L21" s="118"/>
      <c r="M21" s="152">
        <f t="shared" si="6"/>
        <v>0</v>
      </c>
      <c r="N21" s="66"/>
      <c r="O21" s="115"/>
      <c r="P21" s="91">
        <f t="shared" si="1"/>
        <v>0</v>
      </c>
      <c r="Q21" s="118"/>
      <c r="R21" s="152">
        <f t="shared" si="2"/>
        <v>0</v>
      </c>
      <c r="S21" s="63"/>
      <c r="T21" s="92">
        <f t="shared" si="3"/>
        <v>0</v>
      </c>
      <c r="U21" s="67"/>
      <c r="V21" s="68"/>
      <c r="W21" s="69"/>
      <c r="X21" s="69"/>
      <c r="Y21" s="70" t="e">
        <f t="shared" si="7"/>
        <v>#N/A</v>
      </c>
      <c r="Z21" s="62">
        <f t="shared" si="5"/>
        <v>0.6</v>
      </c>
      <c r="AA21" s="71" t="e">
        <f t="shared" si="8"/>
        <v>#N/A</v>
      </c>
      <c r="AB21" s="71" t="e">
        <f t="shared" si="9"/>
        <v>#N/A</v>
      </c>
      <c r="AC21" s="71" t="e">
        <f t="shared" si="10"/>
        <v>#N/A</v>
      </c>
      <c r="AD21" s="6"/>
      <c r="AF21" s="108"/>
      <c r="AL21" s="6"/>
      <c r="AM21" s="2"/>
    </row>
    <row r="22" spans="2:39" ht="12.75" customHeight="1" x14ac:dyDescent="0.3">
      <c r="B22" s="13"/>
      <c r="C22" s="56"/>
      <c r="D22" s="64"/>
      <c r="E22" s="124"/>
      <c r="F22" s="65"/>
      <c r="G22" s="65"/>
      <c r="H22" s="169"/>
      <c r="I22" s="115"/>
      <c r="J22" s="91">
        <f t="shared" ref="J22:J55" si="11">IF(I22="",0,(I22*AB22))</f>
        <v>0</v>
      </c>
      <c r="K22" s="91">
        <f>IF(I22="",0,(J22*tab!$B$14))</f>
        <v>0</v>
      </c>
      <c r="L22" s="118"/>
      <c r="M22" s="152">
        <f t="shared" ref="M22:M55" si="12">IF(K22="",0,((K22*L22)*$M$13))</f>
        <v>0</v>
      </c>
      <c r="N22" s="66"/>
      <c r="O22" s="115"/>
      <c r="P22" s="91">
        <f t="shared" ref="P22:P55" si="13">IF(O22="",0,(O22*AB22))</f>
        <v>0</v>
      </c>
      <c r="Q22" s="118"/>
      <c r="R22" s="152">
        <f t="shared" ref="R22:R55" si="14">IF(P22="",0,((P22*Q22)))</f>
        <v>0</v>
      </c>
      <c r="S22" s="63"/>
      <c r="T22" s="92">
        <f t="shared" ref="T22:T55" si="15">IF(K22="",0,M22+R22)</f>
        <v>0</v>
      </c>
      <c r="U22" s="67"/>
      <c r="V22" s="68"/>
      <c r="W22" s="69"/>
      <c r="X22" s="69"/>
      <c r="Y22" s="70" t="e">
        <f t="shared" si="7"/>
        <v>#N/A</v>
      </c>
      <c r="Z22" s="62">
        <f t="shared" si="5"/>
        <v>0.6</v>
      </c>
      <c r="AA22" s="71" t="e">
        <f t="shared" si="8"/>
        <v>#N/A</v>
      </c>
      <c r="AB22" s="71" t="e">
        <f t="shared" si="9"/>
        <v>#N/A</v>
      </c>
      <c r="AC22" s="71" t="e">
        <f t="shared" si="10"/>
        <v>#N/A</v>
      </c>
      <c r="AD22" s="6"/>
      <c r="AF22" s="108"/>
      <c r="AL22" s="6"/>
      <c r="AM22" s="2"/>
    </row>
    <row r="23" spans="2:39" ht="12.75" customHeight="1" x14ac:dyDescent="0.3">
      <c r="B23" s="13"/>
      <c r="C23" s="56"/>
      <c r="D23" s="64"/>
      <c r="E23" s="124"/>
      <c r="F23" s="65"/>
      <c r="G23" s="65"/>
      <c r="H23" s="169"/>
      <c r="I23" s="115"/>
      <c r="J23" s="91">
        <f t="shared" si="11"/>
        <v>0</v>
      </c>
      <c r="K23" s="91">
        <f>IF(I23="",0,(J23*tab!$B$14))</f>
        <v>0</v>
      </c>
      <c r="L23" s="118"/>
      <c r="M23" s="152">
        <f t="shared" si="12"/>
        <v>0</v>
      </c>
      <c r="N23" s="66"/>
      <c r="O23" s="115"/>
      <c r="P23" s="91">
        <f t="shared" si="13"/>
        <v>0</v>
      </c>
      <c r="Q23" s="118"/>
      <c r="R23" s="152">
        <f t="shared" si="14"/>
        <v>0</v>
      </c>
      <c r="S23" s="63"/>
      <c r="T23" s="92">
        <f t="shared" si="15"/>
        <v>0</v>
      </c>
      <c r="U23" s="67"/>
      <c r="V23" s="68"/>
      <c r="W23" s="69"/>
      <c r="X23" s="69"/>
      <c r="Y23" s="70" t="e">
        <f t="shared" si="7"/>
        <v>#N/A</v>
      </c>
      <c r="Z23" s="62">
        <f t="shared" si="5"/>
        <v>0.6</v>
      </c>
      <c r="AA23" s="71" t="e">
        <f t="shared" si="8"/>
        <v>#N/A</v>
      </c>
      <c r="AB23" s="71" t="e">
        <f t="shared" si="9"/>
        <v>#N/A</v>
      </c>
      <c r="AC23" s="71" t="e">
        <f t="shared" si="10"/>
        <v>#N/A</v>
      </c>
      <c r="AD23" s="6"/>
      <c r="AF23" s="108"/>
      <c r="AL23" s="6"/>
      <c r="AM23" s="2"/>
    </row>
    <row r="24" spans="2:39" ht="12.75" customHeight="1" x14ac:dyDescent="0.3">
      <c r="B24" s="13"/>
      <c r="C24" s="56"/>
      <c r="D24" s="64"/>
      <c r="E24" s="124"/>
      <c r="F24" s="65"/>
      <c r="G24" s="65"/>
      <c r="H24" s="169"/>
      <c r="I24" s="115"/>
      <c r="J24" s="91">
        <f t="shared" si="11"/>
        <v>0</v>
      </c>
      <c r="K24" s="91">
        <f>IF(I24="",0,(J24*tab!$B$14))</f>
        <v>0</v>
      </c>
      <c r="L24" s="118"/>
      <c r="M24" s="152">
        <f t="shared" si="12"/>
        <v>0</v>
      </c>
      <c r="N24" s="66"/>
      <c r="O24" s="115"/>
      <c r="P24" s="91">
        <f t="shared" si="13"/>
        <v>0</v>
      </c>
      <c r="Q24" s="118"/>
      <c r="R24" s="152">
        <f t="shared" si="14"/>
        <v>0</v>
      </c>
      <c r="S24" s="63"/>
      <c r="T24" s="92">
        <f t="shared" si="15"/>
        <v>0</v>
      </c>
      <c r="U24" s="67"/>
      <c r="V24" s="68"/>
      <c r="W24" s="69"/>
      <c r="X24" s="69"/>
      <c r="Y24" s="70" t="e">
        <f t="shared" si="7"/>
        <v>#N/A</v>
      </c>
      <c r="Z24" s="62">
        <f t="shared" si="5"/>
        <v>0.6</v>
      </c>
      <c r="AA24" s="71" t="e">
        <f t="shared" si="8"/>
        <v>#N/A</v>
      </c>
      <c r="AB24" s="71" t="e">
        <f t="shared" si="9"/>
        <v>#N/A</v>
      </c>
      <c r="AC24" s="71" t="e">
        <f t="shared" si="10"/>
        <v>#N/A</v>
      </c>
      <c r="AD24" s="6"/>
      <c r="AF24" s="108"/>
      <c r="AL24" s="6"/>
      <c r="AM24" s="2"/>
    </row>
    <row r="25" spans="2:39" ht="12.75" customHeight="1" x14ac:dyDescent="0.3">
      <c r="B25" s="13"/>
      <c r="C25" s="56"/>
      <c r="D25" s="64"/>
      <c r="E25" s="124"/>
      <c r="F25" s="65"/>
      <c r="G25" s="65"/>
      <c r="H25" s="169"/>
      <c r="I25" s="115"/>
      <c r="J25" s="91">
        <f t="shared" si="11"/>
        <v>0</v>
      </c>
      <c r="K25" s="91">
        <f>IF(I25="",0,(J25*tab!$B$14))</f>
        <v>0</v>
      </c>
      <c r="L25" s="118"/>
      <c r="M25" s="152">
        <f t="shared" si="12"/>
        <v>0</v>
      </c>
      <c r="N25" s="66"/>
      <c r="O25" s="115"/>
      <c r="P25" s="91">
        <f t="shared" si="13"/>
        <v>0</v>
      </c>
      <c r="Q25" s="118"/>
      <c r="R25" s="152">
        <f t="shared" si="14"/>
        <v>0</v>
      </c>
      <c r="S25" s="63"/>
      <c r="T25" s="92">
        <f t="shared" si="15"/>
        <v>0</v>
      </c>
      <c r="U25" s="67"/>
      <c r="V25" s="68"/>
      <c r="W25" s="69"/>
      <c r="X25" s="69"/>
      <c r="Y25" s="70" t="e">
        <f t="shared" si="7"/>
        <v>#N/A</v>
      </c>
      <c r="Z25" s="62">
        <f t="shared" si="5"/>
        <v>0.6</v>
      </c>
      <c r="AA25" s="71" t="e">
        <f t="shared" si="8"/>
        <v>#N/A</v>
      </c>
      <c r="AB25" s="71" t="e">
        <f t="shared" si="9"/>
        <v>#N/A</v>
      </c>
      <c r="AC25" s="71" t="e">
        <f t="shared" si="10"/>
        <v>#N/A</v>
      </c>
      <c r="AD25" s="6"/>
      <c r="AF25" s="108"/>
      <c r="AL25" s="6"/>
      <c r="AM25" s="2"/>
    </row>
    <row r="26" spans="2:39" ht="12.75" customHeight="1" x14ac:dyDescent="0.3">
      <c r="B26" s="13"/>
      <c r="C26" s="56"/>
      <c r="D26" s="64"/>
      <c r="E26" s="124"/>
      <c r="F26" s="65"/>
      <c r="G26" s="65"/>
      <c r="H26" s="169"/>
      <c r="I26" s="115"/>
      <c r="J26" s="91">
        <f t="shared" si="11"/>
        <v>0</v>
      </c>
      <c r="K26" s="91">
        <f>IF(I26="",0,(J26*tab!$B$14))</f>
        <v>0</v>
      </c>
      <c r="L26" s="118"/>
      <c r="M26" s="152">
        <f t="shared" si="12"/>
        <v>0</v>
      </c>
      <c r="N26" s="66"/>
      <c r="O26" s="115"/>
      <c r="P26" s="91">
        <f t="shared" si="13"/>
        <v>0</v>
      </c>
      <c r="Q26" s="118"/>
      <c r="R26" s="152">
        <f t="shared" si="14"/>
        <v>0</v>
      </c>
      <c r="S26" s="63"/>
      <c r="T26" s="92">
        <f t="shared" si="15"/>
        <v>0</v>
      </c>
      <c r="U26" s="67"/>
      <c r="V26" s="68"/>
      <c r="W26" s="69"/>
      <c r="X26" s="69"/>
      <c r="Y26" s="70" t="e">
        <f t="shared" si="7"/>
        <v>#N/A</v>
      </c>
      <c r="Z26" s="62">
        <f t="shared" si="5"/>
        <v>0.6</v>
      </c>
      <c r="AA26" s="71" t="e">
        <f t="shared" si="8"/>
        <v>#N/A</v>
      </c>
      <c r="AB26" s="71" t="e">
        <f t="shared" si="9"/>
        <v>#N/A</v>
      </c>
      <c r="AC26" s="71" t="e">
        <f t="shared" si="10"/>
        <v>#N/A</v>
      </c>
      <c r="AD26" s="6"/>
      <c r="AF26" s="108"/>
      <c r="AL26" s="6"/>
      <c r="AM26" s="2"/>
    </row>
    <row r="27" spans="2:39" ht="12.75" customHeight="1" x14ac:dyDescent="0.3">
      <c r="B27" s="13"/>
      <c r="C27" s="56"/>
      <c r="D27" s="64"/>
      <c r="E27" s="124"/>
      <c r="F27" s="65"/>
      <c r="G27" s="65"/>
      <c r="H27" s="169"/>
      <c r="I27" s="115"/>
      <c r="J27" s="91">
        <f t="shared" si="11"/>
        <v>0</v>
      </c>
      <c r="K27" s="91">
        <f>IF(I27="",0,(J27*tab!$B$14))</f>
        <v>0</v>
      </c>
      <c r="L27" s="118"/>
      <c r="M27" s="152">
        <f t="shared" si="12"/>
        <v>0</v>
      </c>
      <c r="N27" s="66"/>
      <c r="O27" s="115"/>
      <c r="P27" s="91">
        <f t="shared" si="13"/>
        <v>0</v>
      </c>
      <c r="Q27" s="118"/>
      <c r="R27" s="152">
        <f t="shared" si="14"/>
        <v>0</v>
      </c>
      <c r="S27" s="63"/>
      <c r="T27" s="92">
        <f t="shared" si="15"/>
        <v>0</v>
      </c>
      <c r="U27" s="67"/>
      <c r="V27" s="68"/>
      <c r="W27" s="69"/>
      <c r="X27" s="69"/>
      <c r="Y27" s="70" t="e">
        <f t="shared" si="7"/>
        <v>#N/A</v>
      </c>
      <c r="Z27" s="62">
        <f t="shared" si="5"/>
        <v>0.6</v>
      </c>
      <c r="AA27" s="71" t="e">
        <f t="shared" si="8"/>
        <v>#N/A</v>
      </c>
      <c r="AB27" s="71" t="e">
        <f t="shared" si="9"/>
        <v>#N/A</v>
      </c>
      <c r="AC27" s="71" t="e">
        <f t="shared" si="10"/>
        <v>#N/A</v>
      </c>
      <c r="AD27" s="6"/>
      <c r="AF27" s="108"/>
      <c r="AL27" s="6"/>
      <c r="AM27" s="2"/>
    </row>
    <row r="28" spans="2:39" ht="12.75" customHeight="1" x14ac:dyDescent="0.3">
      <c r="B28" s="13"/>
      <c r="C28" s="56"/>
      <c r="D28" s="64"/>
      <c r="E28" s="124"/>
      <c r="F28" s="65"/>
      <c r="G28" s="65"/>
      <c r="H28" s="169"/>
      <c r="I28" s="115"/>
      <c r="J28" s="91">
        <f t="shared" si="11"/>
        <v>0</v>
      </c>
      <c r="K28" s="91">
        <f>IF(I28="",0,(J28*tab!$B$14))</f>
        <v>0</v>
      </c>
      <c r="L28" s="118"/>
      <c r="M28" s="152">
        <f t="shared" si="12"/>
        <v>0</v>
      </c>
      <c r="N28" s="66"/>
      <c r="O28" s="115"/>
      <c r="P28" s="91">
        <f t="shared" si="13"/>
        <v>0</v>
      </c>
      <c r="Q28" s="118"/>
      <c r="R28" s="152">
        <f t="shared" si="14"/>
        <v>0</v>
      </c>
      <c r="S28" s="63"/>
      <c r="T28" s="92">
        <f t="shared" si="15"/>
        <v>0</v>
      </c>
      <c r="U28" s="67"/>
      <c r="V28" s="68"/>
      <c r="W28" s="69"/>
      <c r="X28" s="69"/>
      <c r="Y28" s="70" t="e">
        <f t="shared" si="7"/>
        <v>#N/A</v>
      </c>
      <c r="Z28" s="62">
        <f t="shared" si="5"/>
        <v>0.6</v>
      </c>
      <c r="AA28" s="71" t="e">
        <f t="shared" si="8"/>
        <v>#N/A</v>
      </c>
      <c r="AB28" s="71" t="e">
        <f t="shared" si="9"/>
        <v>#N/A</v>
      </c>
      <c r="AC28" s="71" t="e">
        <f t="shared" si="10"/>
        <v>#N/A</v>
      </c>
      <c r="AD28" s="6"/>
      <c r="AF28" s="108"/>
      <c r="AL28" s="6"/>
      <c r="AM28" s="2"/>
    </row>
    <row r="29" spans="2:39" ht="12.75" customHeight="1" x14ac:dyDescent="0.3">
      <c r="B29" s="13"/>
      <c r="C29" s="56"/>
      <c r="D29" s="64"/>
      <c r="E29" s="124"/>
      <c r="F29" s="65"/>
      <c r="G29" s="65"/>
      <c r="H29" s="169"/>
      <c r="I29" s="115"/>
      <c r="J29" s="91">
        <f t="shared" si="11"/>
        <v>0</v>
      </c>
      <c r="K29" s="91">
        <f>IF(I29="",0,(J29*tab!$B$14))</f>
        <v>0</v>
      </c>
      <c r="L29" s="118"/>
      <c r="M29" s="152">
        <f t="shared" si="12"/>
        <v>0</v>
      </c>
      <c r="N29" s="66"/>
      <c r="O29" s="115"/>
      <c r="P29" s="91">
        <f t="shared" si="13"/>
        <v>0</v>
      </c>
      <c r="Q29" s="118"/>
      <c r="R29" s="152">
        <f t="shared" si="14"/>
        <v>0</v>
      </c>
      <c r="S29" s="63"/>
      <c r="T29" s="92">
        <f t="shared" si="15"/>
        <v>0</v>
      </c>
      <c r="U29" s="67"/>
      <c r="V29" s="68"/>
      <c r="W29" s="69"/>
      <c r="X29" s="69"/>
      <c r="Y29" s="70" t="e">
        <f t="shared" si="7"/>
        <v>#N/A</v>
      </c>
      <c r="Z29" s="62">
        <f t="shared" si="5"/>
        <v>0.6</v>
      </c>
      <c r="AA29" s="71" t="e">
        <f t="shared" si="8"/>
        <v>#N/A</v>
      </c>
      <c r="AB29" s="71" t="e">
        <f t="shared" si="9"/>
        <v>#N/A</v>
      </c>
      <c r="AC29" s="71" t="e">
        <f t="shared" si="10"/>
        <v>#N/A</v>
      </c>
      <c r="AD29" s="6"/>
      <c r="AF29" s="108"/>
      <c r="AL29" s="6"/>
      <c r="AM29" s="2"/>
    </row>
    <row r="30" spans="2:39" ht="12.75" customHeight="1" x14ac:dyDescent="0.3">
      <c r="B30" s="13"/>
      <c r="C30" s="56"/>
      <c r="D30" s="64"/>
      <c r="E30" s="124"/>
      <c r="F30" s="65"/>
      <c r="G30" s="65"/>
      <c r="H30" s="169"/>
      <c r="I30" s="115"/>
      <c r="J30" s="91">
        <f t="shared" si="11"/>
        <v>0</v>
      </c>
      <c r="K30" s="91">
        <f>IF(I30="",0,(J30*tab!$B$14))</f>
        <v>0</v>
      </c>
      <c r="L30" s="118"/>
      <c r="M30" s="152">
        <f t="shared" si="12"/>
        <v>0</v>
      </c>
      <c r="N30" s="66"/>
      <c r="O30" s="115"/>
      <c r="P30" s="91">
        <f t="shared" si="13"/>
        <v>0</v>
      </c>
      <c r="Q30" s="118"/>
      <c r="R30" s="152">
        <f t="shared" si="14"/>
        <v>0</v>
      </c>
      <c r="S30" s="63"/>
      <c r="T30" s="92">
        <f t="shared" si="15"/>
        <v>0</v>
      </c>
      <c r="U30" s="67"/>
      <c r="V30" s="68"/>
      <c r="W30" s="69"/>
      <c r="X30" s="69"/>
      <c r="Y30" s="70" t="e">
        <f t="shared" si="7"/>
        <v>#N/A</v>
      </c>
      <c r="Z30" s="62">
        <f t="shared" si="5"/>
        <v>0.6</v>
      </c>
      <c r="AA30" s="71" t="e">
        <f t="shared" si="8"/>
        <v>#N/A</v>
      </c>
      <c r="AB30" s="71" t="e">
        <f t="shared" si="9"/>
        <v>#N/A</v>
      </c>
      <c r="AC30" s="71" t="e">
        <f t="shared" si="10"/>
        <v>#N/A</v>
      </c>
      <c r="AD30" s="6"/>
      <c r="AF30" s="108"/>
      <c r="AL30" s="6"/>
      <c r="AM30" s="2"/>
    </row>
    <row r="31" spans="2:39" ht="12.75" customHeight="1" x14ac:dyDescent="0.3">
      <c r="B31" s="13"/>
      <c r="C31" s="56"/>
      <c r="D31" s="64"/>
      <c r="E31" s="124"/>
      <c r="F31" s="65"/>
      <c r="G31" s="65"/>
      <c r="H31" s="169"/>
      <c r="I31" s="115"/>
      <c r="J31" s="91">
        <f t="shared" si="11"/>
        <v>0</v>
      </c>
      <c r="K31" s="91">
        <f>IF(I31="",0,(J31*tab!$B$14))</f>
        <v>0</v>
      </c>
      <c r="L31" s="118"/>
      <c r="M31" s="152">
        <f t="shared" si="12"/>
        <v>0</v>
      </c>
      <c r="N31" s="66"/>
      <c r="O31" s="115"/>
      <c r="P31" s="91">
        <f t="shared" si="13"/>
        <v>0</v>
      </c>
      <c r="Q31" s="118"/>
      <c r="R31" s="152">
        <f t="shared" si="14"/>
        <v>0</v>
      </c>
      <c r="S31" s="63"/>
      <c r="T31" s="92">
        <f t="shared" si="15"/>
        <v>0</v>
      </c>
      <c r="U31" s="67"/>
      <c r="V31" s="68"/>
      <c r="W31" s="69"/>
      <c r="X31" s="69"/>
      <c r="Y31" s="70" t="e">
        <f t="shared" si="7"/>
        <v>#N/A</v>
      </c>
      <c r="Z31" s="62">
        <f t="shared" si="5"/>
        <v>0.6</v>
      </c>
      <c r="AA31" s="71" t="e">
        <f t="shared" si="8"/>
        <v>#N/A</v>
      </c>
      <c r="AB31" s="71" t="e">
        <f t="shared" si="9"/>
        <v>#N/A</v>
      </c>
      <c r="AC31" s="71" t="e">
        <f t="shared" si="10"/>
        <v>#N/A</v>
      </c>
      <c r="AD31" s="6"/>
      <c r="AF31" s="108"/>
      <c r="AL31" s="6"/>
      <c r="AM31" s="2"/>
    </row>
    <row r="32" spans="2:39" ht="12.75" customHeight="1" x14ac:dyDescent="0.3">
      <c r="B32" s="13"/>
      <c r="C32" s="56"/>
      <c r="D32" s="64"/>
      <c r="E32" s="124"/>
      <c r="F32" s="65"/>
      <c r="G32" s="65"/>
      <c r="H32" s="169"/>
      <c r="I32" s="115"/>
      <c r="J32" s="91">
        <f t="shared" si="11"/>
        <v>0</v>
      </c>
      <c r="K32" s="91">
        <f>IF(I32="",0,(J32*tab!$B$14))</f>
        <v>0</v>
      </c>
      <c r="L32" s="118"/>
      <c r="M32" s="152">
        <f t="shared" si="12"/>
        <v>0</v>
      </c>
      <c r="N32" s="66"/>
      <c r="O32" s="115"/>
      <c r="P32" s="91">
        <f t="shared" si="13"/>
        <v>0</v>
      </c>
      <c r="Q32" s="118"/>
      <c r="R32" s="152">
        <f t="shared" si="14"/>
        <v>0</v>
      </c>
      <c r="S32" s="63"/>
      <c r="T32" s="92">
        <f t="shared" si="15"/>
        <v>0</v>
      </c>
      <c r="U32" s="67"/>
      <c r="V32" s="68"/>
      <c r="W32" s="69"/>
      <c r="X32" s="69"/>
      <c r="Y32" s="70" t="e">
        <f t="shared" si="7"/>
        <v>#N/A</v>
      </c>
      <c r="Z32" s="62">
        <f t="shared" si="5"/>
        <v>0.6</v>
      </c>
      <c r="AA32" s="71" t="e">
        <f t="shared" si="8"/>
        <v>#N/A</v>
      </c>
      <c r="AB32" s="71" t="e">
        <f t="shared" si="9"/>
        <v>#N/A</v>
      </c>
      <c r="AC32" s="71" t="e">
        <f t="shared" si="10"/>
        <v>#N/A</v>
      </c>
      <c r="AD32" s="6"/>
      <c r="AF32" s="108"/>
      <c r="AL32" s="6"/>
      <c r="AM32" s="2"/>
    </row>
    <row r="33" spans="2:39" ht="12.75" customHeight="1" x14ac:dyDescent="0.3">
      <c r="B33" s="13"/>
      <c r="C33" s="56"/>
      <c r="D33" s="64"/>
      <c r="E33" s="124"/>
      <c r="F33" s="65"/>
      <c r="G33" s="65"/>
      <c r="H33" s="169"/>
      <c r="I33" s="115"/>
      <c r="J33" s="91">
        <f t="shared" si="11"/>
        <v>0</v>
      </c>
      <c r="K33" s="91">
        <f>IF(I33="",0,(J33*tab!$B$14))</f>
        <v>0</v>
      </c>
      <c r="L33" s="118"/>
      <c r="M33" s="152">
        <f t="shared" si="12"/>
        <v>0</v>
      </c>
      <c r="N33" s="66"/>
      <c r="O33" s="115"/>
      <c r="P33" s="91">
        <f t="shared" si="13"/>
        <v>0</v>
      </c>
      <c r="Q33" s="118"/>
      <c r="R33" s="152">
        <f t="shared" si="14"/>
        <v>0</v>
      </c>
      <c r="S33" s="63"/>
      <c r="T33" s="92">
        <f t="shared" si="15"/>
        <v>0</v>
      </c>
      <c r="U33" s="67"/>
      <c r="V33" s="68"/>
      <c r="W33" s="69"/>
      <c r="X33" s="69"/>
      <c r="Y33" s="70" t="e">
        <f t="shared" si="7"/>
        <v>#N/A</v>
      </c>
      <c r="Z33" s="62">
        <f t="shared" si="5"/>
        <v>0.6</v>
      </c>
      <c r="AA33" s="71" t="e">
        <f t="shared" si="8"/>
        <v>#N/A</v>
      </c>
      <c r="AB33" s="71" t="e">
        <f t="shared" si="9"/>
        <v>#N/A</v>
      </c>
      <c r="AC33" s="71" t="e">
        <f t="shared" si="10"/>
        <v>#N/A</v>
      </c>
      <c r="AD33" s="6"/>
      <c r="AF33" s="108"/>
      <c r="AL33" s="6"/>
      <c r="AM33" s="2"/>
    </row>
    <row r="34" spans="2:39" ht="12.75" customHeight="1" x14ac:dyDescent="0.3">
      <c r="B34" s="13"/>
      <c r="C34" s="56"/>
      <c r="D34" s="64"/>
      <c r="E34" s="124"/>
      <c r="F34" s="65"/>
      <c r="G34" s="65"/>
      <c r="H34" s="169"/>
      <c r="I34" s="115"/>
      <c r="J34" s="91">
        <f t="shared" si="11"/>
        <v>0</v>
      </c>
      <c r="K34" s="91">
        <f>IF(I34="",0,(J34*tab!$B$14))</f>
        <v>0</v>
      </c>
      <c r="L34" s="118"/>
      <c r="M34" s="152">
        <f t="shared" si="12"/>
        <v>0</v>
      </c>
      <c r="N34" s="66"/>
      <c r="O34" s="115"/>
      <c r="P34" s="91">
        <f t="shared" si="13"/>
        <v>0</v>
      </c>
      <c r="Q34" s="118"/>
      <c r="R34" s="152">
        <f t="shared" si="14"/>
        <v>0</v>
      </c>
      <c r="S34" s="63"/>
      <c r="T34" s="92">
        <f t="shared" si="15"/>
        <v>0</v>
      </c>
      <c r="U34" s="67"/>
      <c r="V34" s="68"/>
      <c r="W34" s="69"/>
      <c r="X34" s="69"/>
      <c r="Y34" s="70" t="e">
        <f t="shared" si="7"/>
        <v>#N/A</v>
      </c>
      <c r="Z34" s="62">
        <f t="shared" si="5"/>
        <v>0.6</v>
      </c>
      <c r="AA34" s="71" t="e">
        <f t="shared" si="8"/>
        <v>#N/A</v>
      </c>
      <c r="AB34" s="71" t="e">
        <f t="shared" si="9"/>
        <v>#N/A</v>
      </c>
      <c r="AC34" s="71" t="e">
        <f t="shared" si="10"/>
        <v>#N/A</v>
      </c>
      <c r="AD34" s="6"/>
      <c r="AF34" s="108"/>
      <c r="AL34" s="6"/>
      <c r="AM34" s="2"/>
    </row>
    <row r="35" spans="2:39" ht="12.75" customHeight="1" x14ac:dyDescent="0.3">
      <c r="B35" s="13"/>
      <c r="C35" s="56"/>
      <c r="D35" s="64"/>
      <c r="E35" s="124"/>
      <c r="F35" s="65"/>
      <c r="G35" s="65"/>
      <c r="H35" s="169"/>
      <c r="I35" s="115"/>
      <c r="J35" s="91">
        <f t="shared" si="11"/>
        <v>0</v>
      </c>
      <c r="K35" s="91">
        <f>IF(I35="",0,(J35*tab!$B$14))</f>
        <v>0</v>
      </c>
      <c r="L35" s="118"/>
      <c r="M35" s="152">
        <f t="shared" si="12"/>
        <v>0</v>
      </c>
      <c r="N35" s="66"/>
      <c r="O35" s="115"/>
      <c r="P35" s="91">
        <f t="shared" si="13"/>
        <v>0</v>
      </c>
      <c r="Q35" s="118"/>
      <c r="R35" s="152">
        <f t="shared" si="14"/>
        <v>0</v>
      </c>
      <c r="S35" s="63"/>
      <c r="T35" s="92">
        <f t="shared" si="15"/>
        <v>0</v>
      </c>
      <c r="U35" s="67"/>
      <c r="V35" s="68"/>
      <c r="W35" s="69"/>
      <c r="X35" s="69"/>
      <c r="Y35" s="70" t="e">
        <f t="shared" si="7"/>
        <v>#N/A</v>
      </c>
      <c r="Z35" s="62">
        <f t="shared" si="5"/>
        <v>0.6</v>
      </c>
      <c r="AA35" s="71" t="e">
        <f t="shared" si="8"/>
        <v>#N/A</v>
      </c>
      <c r="AB35" s="71" t="e">
        <f t="shared" si="9"/>
        <v>#N/A</v>
      </c>
      <c r="AC35" s="71" t="e">
        <f t="shared" si="10"/>
        <v>#N/A</v>
      </c>
      <c r="AD35" s="6"/>
      <c r="AF35" s="108"/>
      <c r="AL35" s="6"/>
      <c r="AM35" s="2"/>
    </row>
    <row r="36" spans="2:39" ht="12.75" customHeight="1" x14ac:dyDescent="0.3">
      <c r="B36" s="13"/>
      <c r="C36" s="56"/>
      <c r="D36" s="64"/>
      <c r="E36" s="124"/>
      <c r="F36" s="65"/>
      <c r="G36" s="65"/>
      <c r="H36" s="169"/>
      <c r="I36" s="115"/>
      <c r="J36" s="91">
        <f t="shared" si="11"/>
        <v>0</v>
      </c>
      <c r="K36" s="91">
        <f>IF(I36="",0,(J36*tab!$B$14))</f>
        <v>0</v>
      </c>
      <c r="L36" s="118"/>
      <c r="M36" s="152">
        <f t="shared" si="12"/>
        <v>0</v>
      </c>
      <c r="N36" s="66"/>
      <c r="O36" s="115"/>
      <c r="P36" s="91">
        <f t="shared" si="13"/>
        <v>0</v>
      </c>
      <c r="Q36" s="118"/>
      <c r="R36" s="152">
        <f t="shared" si="14"/>
        <v>0</v>
      </c>
      <c r="S36" s="63"/>
      <c r="T36" s="92">
        <f t="shared" si="15"/>
        <v>0</v>
      </c>
      <c r="U36" s="67"/>
      <c r="V36" s="68"/>
      <c r="W36" s="69"/>
      <c r="X36" s="69"/>
      <c r="Y36" s="70" t="e">
        <f t="shared" si="7"/>
        <v>#N/A</v>
      </c>
      <c r="Z36" s="62">
        <f t="shared" si="5"/>
        <v>0.6</v>
      </c>
      <c r="AA36" s="71" t="e">
        <f t="shared" si="8"/>
        <v>#N/A</v>
      </c>
      <c r="AB36" s="71" t="e">
        <f t="shared" si="9"/>
        <v>#N/A</v>
      </c>
      <c r="AC36" s="71" t="e">
        <f t="shared" si="10"/>
        <v>#N/A</v>
      </c>
      <c r="AD36" s="6"/>
      <c r="AF36" s="108"/>
      <c r="AL36" s="6"/>
      <c r="AM36" s="2"/>
    </row>
    <row r="37" spans="2:39" ht="12.75" customHeight="1" x14ac:dyDescent="0.3">
      <c r="B37" s="13"/>
      <c r="C37" s="56"/>
      <c r="D37" s="64"/>
      <c r="E37" s="124"/>
      <c r="F37" s="65"/>
      <c r="G37" s="65"/>
      <c r="H37" s="169"/>
      <c r="I37" s="115"/>
      <c r="J37" s="91">
        <f t="shared" si="11"/>
        <v>0</v>
      </c>
      <c r="K37" s="91">
        <f>IF(I37="",0,(J37*tab!$B$14))</f>
        <v>0</v>
      </c>
      <c r="L37" s="118"/>
      <c r="M37" s="152">
        <f t="shared" si="12"/>
        <v>0</v>
      </c>
      <c r="N37" s="66"/>
      <c r="O37" s="115"/>
      <c r="P37" s="91">
        <f t="shared" si="13"/>
        <v>0</v>
      </c>
      <c r="Q37" s="118"/>
      <c r="R37" s="152">
        <f t="shared" si="14"/>
        <v>0</v>
      </c>
      <c r="S37" s="63"/>
      <c r="T37" s="92">
        <f t="shared" si="15"/>
        <v>0</v>
      </c>
      <c r="U37" s="67"/>
      <c r="V37" s="68"/>
      <c r="W37" s="69"/>
      <c r="X37" s="69"/>
      <c r="Y37" s="70" t="e">
        <f t="shared" si="7"/>
        <v>#N/A</v>
      </c>
      <c r="Z37" s="62">
        <f t="shared" si="5"/>
        <v>0.6</v>
      </c>
      <c r="AA37" s="71" t="e">
        <f t="shared" si="8"/>
        <v>#N/A</v>
      </c>
      <c r="AB37" s="71" t="e">
        <f t="shared" si="9"/>
        <v>#N/A</v>
      </c>
      <c r="AC37" s="71" t="e">
        <f t="shared" si="10"/>
        <v>#N/A</v>
      </c>
      <c r="AD37" s="6"/>
      <c r="AF37" s="108"/>
      <c r="AL37" s="6"/>
      <c r="AM37" s="2"/>
    </row>
    <row r="38" spans="2:39" ht="12.75" customHeight="1" x14ac:dyDescent="0.3">
      <c r="B38" s="13"/>
      <c r="C38" s="56"/>
      <c r="D38" s="64"/>
      <c r="E38" s="124"/>
      <c r="F38" s="65"/>
      <c r="G38" s="65"/>
      <c r="H38" s="169"/>
      <c r="I38" s="115"/>
      <c r="J38" s="91">
        <f t="shared" si="11"/>
        <v>0</v>
      </c>
      <c r="K38" s="91">
        <f>IF(I38="",0,(J38*tab!$B$14))</f>
        <v>0</v>
      </c>
      <c r="L38" s="118"/>
      <c r="M38" s="152">
        <f t="shared" si="12"/>
        <v>0</v>
      </c>
      <c r="N38" s="66"/>
      <c r="O38" s="115"/>
      <c r="P38" s="91">
        <f t="shared" si="13"/>
        <v>0</v>
      </c>
      <c r="Q38" s="118"/>
      <c r="R38" s="152">
        <f t="shared" si="14"/>
        <v>0</v>
      </c>
      <c r="S38" s="63"/>
      <c r="T38" s="92">
        <f t="shared" si="15"/>
        <v>0</v>
      </c>
      <c r="U38" s="67"/>
      <c r="V38" s="68"/>
      <c r="W38" s="69"/>
      <c r="X38" s="69"/>
      <c r="Y38" s="70" t="e">
        <f t="shared" si="7"/>
        <v>#N/A</v>
      </c>
      <c r="Z38" s="62">
        <f t="shared" si="5"/>
        <v>0.6</v>
      </c>
      <c r="AA38" s="71" t="e">
        <f t="shared" si="8"/>
        <v>#N/A</v>
      </c>
      <c r="AB38" s="71" t="e">
        <f t="shared" si="9"/>
        <v>#N/A</v>
      </c>
      <c r="AC38" s="71" t="e">
        <f t="shared" si="10"/>
        <v>#N/A</v>
      </c>
      <c r="AD38" s="6"/>
      <c r="AF38" s="108"/>
      <c r="AL38" s="6"/>
      <c r="AM38" s="2"/>
    </row>
    <row r="39" spans="2:39" ht="12.75" customHeight="1" x14ac:dyDescent="0.3">
      <c r="B39" s="13"/>
      <c r="C39" s="56"/>
      <c r="D39" s="64"/>
      <c r="E39" s="124"/>
      <c r="F39" s="65"/>
      <c r="G39" s="65"/>
      <c r="H39" s="169"/>
      <c r="I39" s="115"/>
      <c r="J39" s="91">
        <f t="shared" si="11"/>
        <v>0</v>
      </c>
      <c r="K39" s="91">
        <f>IF(I39="",0,(J39*tab!$B$14))</f>
        <v>0</v>
      </c>
      <c r="L39" s="118"/>
      <c r="M39" s="152">
        <f t="shared" si="12"/>
        <v>0</v>
      </c>
      <c r="N39" s="66"/>
      <c r="O39" s="115"/>
      <c r="P39" s="91">
        <f t="shared" si="13"/>
        <v>0</v>
      </c>
      <c r="Q39" s="118"/>
      <c r="R39" s="152">
        <f t="shared" si="14"/>
        <v>0</v>
      </c>
      <c r="S39" s="63"/>
      <c r="T39" s="92">
        <f t="shared" si="15"/>
        <v>0</v>
      </c>
      <c r="U39" s="67"/>
      <c r="V39" s="68"/>
      <c r="W39" s="69"/>
      <c r="X39" s="69"/>
      <c r="Y39" s="70" t="e">
        <f t="shared" si="7"/>
        <v>#N/A</v>
      </c>
      <c r="Z39" s="62">
        <f t="shared" si="5"/>
        <v>0.6</v>
      </c>
      <c r="AA39" s="71" t="e">
        <f t="shared" si="8"/>
        <v>#N/A</v>
      </c>
      <c r="AB39" s="71" t="e">
        <f t="shared" si="9"/>
        <v>#N/A</v>
      </c>
      <c r="AC39" s="71" t="e">
        <f t="shared" si="10"/>
        <v>#N/A</v>
      </c>
      <c r="AD39" s="6"/>
      <c r="AF39" s="108"/>
      <c r="AL39" s="6"/>
      <c r="AM39" s="2"/>
    </row>
    <row r="40" spans="2:39" ht="12.75" customHeight="1" x14ac:dyDescent="0.3">
      <c r="B40" s="13"/>
      <c r="C40" s="56"/>
      <c r="D40" s="64"/>
      <c r="E40" s="124"/>
      <c r="F40" s="65"/>
      <c r="G40" s="65"/>
      <c r="H40" s="169"/>
      <c r="I40" s="115"/>
      <c r="J40" s="91">
        <f t="shared" si="11"/>
        <v>0</v>
      </c>
      <c r="K40" s="91">
        <f>IF(I40="",0,(J40*tab!$B$14))</f>
        <v>0</v>
      </c>
      <c r="L40" s="118"/>
      <c r="M40" s="152">
        <f t="shared" si="12"/>
        <v>0</v>
      </c>
      <c r="N40" s="66"/>
      <c r="O40" s="115"/>
      <c r="P40" s="91">
        <f t="shared" si="13"/>
        <v>0</v>
      </c>
      <c r="Q40" s="118"/>
      <c r="R40" s="152">
        <f t="shared" si="14"/>
        <v>0</v>
      </c>
      <c r="S40" s="63"/>
      <c r="T40" s="92">
        <f t="shared" si="15"/>
        <v>0</v>
      </c>
      <c r="U40" s="67"/>
      <c r="V40" s="68"/>
      <c r="W40" s="69"/>
      <c r="X40" s="69"/>
      <c r="Y40" s="70" t="e">
        <f t="shared" si="7"/>
        <v>#N/A</v>
      </c>
      <c r="Z40" s="62">
        <f t="shared" si="5"/>
        <v>0.6</v>
      </c>
      <c r="AA40" s="71" t="e">
        <f t="shared" si="8"/>
        <v>#N/A</v>
      </c>
      <c r="AB40" s="71" t="e">
        <f t="shared" si="9"/>
        <v>#N/A</v>
      </c>
      <c r="AC40" s="71" t="e">
        <f t="shared" si="10"/>
        <v>#N/A</v>
      </c>
      <c r="AD40" s="6"/>
      <c r="AF40" s="108"/>
      <c r="AL40" s="6"/>
      <c r="AM40" s="2"/>
    </row>
    <row r="41" spans="2:39" ht="12.75" customHeight="1" x14ac:dyDescent="0.3">
      <c r="B41" s="13"/>
      <c r="C41" s="56"/>
      <c r="D41" s="64"/>
      <c r="E41" s="124"/>
      <c r="F41" s="65"/>
      <c r="G41" s="65"/>
      <c r="H41" s="169"/>
      <c r="I41" s="115"/>
      <c r="J41" s="91">
        <f t="shared" si="11"/>
        <v>0</v>
      </c>
      <c r="K41" s="91">
        <f>IF(I41="",0,(J41*tab!$B$14))</f>
        <v>0</v>
      </c>
      <c r="L41" s="118"/>
      <c r="M41" s="152">
        <f t="shared" si="12"/>
        <v>0</v>
      </c>
      <c r="N41" s="66"/>
      <c r="O41" s="115"/>
      <c r="P41" s="91">
        <f t="shared" si="13"/>
        <v>0</v>
      </c>
      <c r="Q41" s="118"/>
      <c r="R41" s="152">
        <f t="shared" si="14"/>
        <v>0</v>
      </c>
      <c r="S41" s="63"/>
      <c r="T41" s="92">
        <f t="shared" si="15"/>
        <v>0</v>
      </c>
      <c r="U41" s="67"/>
      <c r="V41" s="68"/>
      <c r="W41" s="69"/>
      <c r="X41" s="69"/>
      <c r="Y41" s="70" t="e">
        <f t="shared" si="7"/>
        <v>#N/A</v>
      </c>
      <c r="Z41" s="62">
        <f t="shared" si="5"/>
        <v>0.6</v>
      </c>
      <c r="AA41" s="71" t="e">
        <f t="shared" si="8"/>
        <v>#N/A</v>
      </c>
      <c r="AB41" s="71" t="e">
        <f t="shared" si="9"/>
        <v>#N/A</v>
      </c>
      <c r="AC41" s="71" t="e">
        <f t="shared" si="10"/>
        <v>#N/A</v>
      </c>
      <c r="AD41" s="6"/>
      <c r="AF41" s="108"/>
      <c r="AL41" s="6"/>
      <c r="AM41" s="2"/>
    </row>
    <row r="42" spans="2:39" ht="12.75" customHeight="1" x14ac:dyDescent="0.3">
      <c r="B42" s="13"/>
      <c r="C42" s="56"/>
      <c r="D42" s="64"/>
      <c r="E42" s="124"/>
      <c r="F42" s="65"/>
      <c r="G42" s="65"/>
      <c r="H42" s="169"/>
      <c r="I42" s="115"/>
      <c r="J42" s="91">
        <f t="shared" ref="J42:J47" si="16">IF(I42="",0,(I42*AB42))</f>
        <v>0</v>
      </c>
      <c r="K42" s="91">
        <f>IF(I42="",0,(J42*tab!$B$14))</f>
        <v>0</v>
      </c>
      <c r="L42" s="118"/>
      <c r="M42" s="152">
        <f t="shared" ref="M42:M47" si="17">IF(K42="",0,((K42*L42)*$M$13))</f>
        <v>0</v>
      </c>
      <c r="N42" s="66"/>
      <c r="O42" s="115"/>
      <c r="P42" s="91">
        <f t="shared" ref="P42:P47" si="18">IF(O42="",0,(O42*AB42))</f>
        <v>0</v>
      </c>
      <c r="Q42" s="118"/>
      <c r="R42" s="152">
        <f t="shared" ref="R42:R47" si="19">IF(P42="",0,((P42*Q42)))</f>
        <v>0</v>
      </c>
      <c r="S42" s="63"/>
      <c r="T42" s="92">
        <f t="shared" ref="T42:T47" si="20">IF(K42="",0,M42+R42)</f>
        <v>0</v>
      </c>
      <c r="U42" s="67"/>
      <c r="V42" s="68"/>
      <c r="W42" s="69"/>
      <c r="X42" s="69"/>
      <c r="Y42" s="70" t="e">
        <f t="shared" si="7"/>
        <v>#N/A</v>
      </c>
      <c r="Z42" s="62">
        <f t="shared" si="5"/>
        <v>0.6</v>
      </c>
      <c r="AA42" s="71" t="e">
        <f t="shared" si="8"/>
        <v>#N/A</v>
      </c>
      <c r="AB42" s="71" t="e">
        <f t="shared" si="9"/>
        <v>#N/A</v>
      </c>
      <c r="AC42" s="71" t="e">
        <f t="shared" si="10"/>
        <v>#N/A</v>
      </c>
      <c r="AD42" s="6"/>
      <c r="AF42" s="108"/>
      <c r="AL42" s="6"/>
      <c r="AM42" s="2"/>
    </row>
    <row r="43" spans="2:39" ht="12.75" customHeight="1" x14ac:dyDescent="0.3">
      <c r="B43" s="13"/>
      <c r="C43" s="56"/>
      <c r="D43" s="64"/>
      <c r="E43" s="124"/>
      <c r="F43" s="65"/>
      <c r="G43" s="65"/>
      <c r="H43" s="169"/>
      <c r="I43" s="115"/>
      <c r="J43" s="91">
        <f t="shared" si="16"/>
        <v>0</v>
      </c>
      <c r="K43" s="91">
        <f>IF(I43="",0,(J43*tab!$B$14))</f>
        <v>0</v>
      </c>
      <c r="L43" s="118"/>
      <c r="M43" s="152">
        <f t="shared" si="17"/>
        <v>0</v>
      </c>
      <c r="N43" s="66"/>
      <c r="O43" s="115"/>
      <c r="P43" s="91">
        <f t="shared" si="18"/>
        <v>0</v>
      </c>
      <c r="Q43" s="118"/>
      <c r="R43" s="152">
        <f t="shared" si="19"/>
        <v>0</v>
      </c>
      <c r="S43" s="63"/>
      <c r="T43" s="92">
        <f t="shared" si="20"/>
        <v>0</v>
      </c>
      <c r="U43" s="67"/>
      <c r="V43" s="68"/>
      <c r="W43" s="69"/>
      <c r="X43" s="69"/>
      <c r="Y43" s="70" t="e">
        <f t="shared" si="7"/>
        <v>#N/A</v>
      </c>
      <c r="Z43" s="62">
        <f t="shared" si="5"/>
        <v>0.6</v>
      </c>
      <c r="AA43" s="71" t="e">
        <f t="shared" si="8"/>
        <v>#N/A</v>
      </c>
      <c r="AB43" s="71" t="e">
        <f t="shared" si="9"/>
        <v>#N/A</v>
      </c>
      <c r="AC43" s="71" t="e">
        <f t="shared" si="10"/>
        <v>#N/A</v>
      </c>
      <c r="AD43" s="6"/>
      <c r="AF43" s="108"/>
      <c r="AL43" s="6"/>
      <c r="AM43" s="2"/>
    </row>
    <row r="44" spans="2:39" ht="12.75" customHeight="1" x14ac:dyDescent="0.3">
      <c r="B44" s="13"/>
      <c r="C44" s="56"/>
      <c r="D44" s="64"/>
      <c r="E44" s="124"/>
      <c r="F44" s="65"/>
      <c r="G44" s="65"/>
      <c r="H44" s="169"/>
      <c r="I44" s="115"/>
      <c r="J44" s="91">
        <f t="shared" si="16"/>
        <v>0</v>
      </c>
      <c r="K44" s="91">
        <f>IF(I44="",0,(J44*tab!$B$14))</f>
        <v>0</v>
      </c>
      <c r="L44" s="118"/>
      <c r="M44" s="152">
        <f t="shared" si="17"/>
        <v>0</v>
      </c>
      <c r="N44" s="66"/>
      <c r="O44" s="115"/>
      <c r="P44" s="91">
        <f t="shared" si="18"/>
        <v>0</v>
      </c>
      <c r="Q44" s="118"/>
      <c r="R44" s="152">
        <f t="shared" si="19"/>
        <v>0</v>
      </c>
      <c r="S44" s="63"/>
      <c r="T44" s="92">
        <f t="shared" si="20"/>
        <v>0</v>
      </c>
      <c r="U44" s="67"/>
      <c r="V44" s="68"/>
      <c r="W44" s="69"/>
      <c r="X44" s="69"/>
      <c r="Y44" s="70" t="e">
        <f t="shared" si="7"/>
        <v>#N/A</v>
      </c>
      <c r="Z44" s="62">
        <f t="shared" si="5"/>
        <v>0.6</v>
      </c>
      <c r="AA44" s="71" t="e">
        <f t="shared" si="8"/>
        <v>#N/A</v>
      </c>
      <c r="AB44" s="71" t="e">
        <f t="shared" si="9"/>
        <v>#N/A</v>
      </c>
      <c r="AC44" s="71" t="e">
        <f t="shared" si="10"/>
        <v>#N/A</v>
      </c>
      <c r="AD44" s="6"/>
      <c r="AF44" s="108"/>
      <c r="AL44" s="6"/>
      <c r="AM44" s="2"/>
    </row>
    <row r="45" spans="2:39" ht="12.75" customHeight="1" x14ac:dyDescent="0.3">
      <c r="B45" s="13"/>
      <c r="C45" s="56"/>
      <c r="D45" s="64"/>
      <c r="E45" s="124"/>
      <c r="F45" s="65"/>
      <c r="G45" s="65"/>
      <c r="H45" s="169"/>
      <c r="I45" s="115"/>
      <c r="J45" s="91">
        <f t="shared" si="16"/>
        <v>0</v>
      </c>
      <c r="K45" s="91">
        <f>IF(I45="",0,(J45*tab!$B$14))</f>
        <v>0</v>
      </c>
      <c r="L45" s="118"/>
      <c r="M45" s="152">
        <f t="shared" si="17"/>
        <v>0</v>
      </c>
      <c r="N45" s="66"/>
      <c r="O45" s="115"/>
      <c r="P45" s="91">
        <f t="shared" si="18"/>
        <v>0</v>
      </c>
      <c r="Q45" s="118"/>
      <c r="R45" s="152">
        <f t="shared" si="19"/>
        <v>0</v>
      </c>
      <c r="S45" s="63"/>
      <c r="T45" s="92">
        <f t="shared" si="20"/>
        <v>0</v>
      </c>
      <c r="U45" s="67"/>
      <c r="V45" s="68"/>
      <c r="W45" s="69"/>
      <c r="X45" s="69"/>
      <c r="Y45" s="70" t="e">
        <f t="shared" si="7"/>
        <v>#N/A</v>
      </c>
      <c r="Z45" s="62">
        <f t="shared" si="5"/>
        <v>0.6</v>
      </c>
      <c r="AA45" s="71" t="e">
        <f t="shared" si="8"/>
        <v>#N/A</v>
      </c>
      <c r="AB45" s="71" t="e">
        <f t="shared" si="9"/>
        <v>#N/A</v>
      </c>
      <c r="AC45" s="71" t="e">
        <f t="shared" si="10"/>
        <v>#N/A</v>
      </c>
      <c r="AD45" s="6"/>
      <c r="AF45" s="108"/>
      <c r="AL45" s="6"/>
      <c r="AM45" s="2"/>
    </row>
    <row r="46" spans="2:39" ht="12.75" customHeight="1" x14ac:dyDescent="0.3">
      <c r="B46" s="13"/>
      <c r="C46" s="56"/>
      <c r="D46" s="64"/>
      <c r="E46" s="124"/>
      <c r="F46" s="65"/>
      <c r="G46" s="65"/>
      <c r="H46" s="169"/>
      <c r="I46" s="115"/>
      <c r="J46" s="91">
        <f t="shared" si="16"/>
        <v>0</v>
      </c>
      <c r="K46" s="91">
        <f>IF(I46="",0,(J46*tab!$B$14))</f>
        <v>0</v>
      </c>
      <c r="L46" s="118"/>
      <c r="M46" s="152">
        <f t="shared" si="17"/>
        <v>0</v>
      </c>
      <c r="N46" s="66"/>
      <c r="O46" s="115"/>
      <c r="P46" s="91">
        <f t="shared" si="18"/>
        <v>0</v>
      </c>
      <c r="Q46" s="118"/>
      <c r="R46" s="152">
        <f t="shared" si="19"/>
        <v>0</v>
      </c>
      <c r="S46" s="63"/>
      <c r="T46" s="92">
        <f t="shared" si="20"/>
        <v>0</v>
      </c>
      <c r="U46" s="67"/>
      <c r="V46" s="68"/>
      <c r="W46" s="69"/>
      <c r="X46" s="69"/>
      <c r="Y46" s="70" t="e">
        <f t="shared" si="7"/>
        <v>#N/A</v>
      </c>
      <c r="Z46" s="62">
        <f t="shared" si="5"/>
        <v>0.6</v>
      </c>
      <c r="AA46" s="71" t="e">
        <f t="shared" si="8"/>
        <v>#N/A</v>
      </c>
      <c r="AB46" s="71" t="e">
        <f t="shared" si="9"/>
        <v>#N/A</v>
      </c>
      <c r="AC46" s="71" t="e">
        <f t="shared" si="10"/>
        <v>#N/A</v>
      </c>
      <c r="AD46" s="6"/>
      <c r="AF46" s="108"/>
      <c r="AL46" s="6"/>
      <c r="AM46" s="2"/>
    </row>
    <row r="47" spans="2:39" ht="12.75" customHeight="1" x14ac:dyDescent="0.3">
      <c r="B47" s="13"/>
      <c r="C47" s="56"/>
      <c r="D47" s="64"/>
      <c r="E47" s="124"/>
      <c r="F47" s="65"/>
      <c r="G47" s="65"/>
      <c r="H47" s="169"/>
      <c r="I47" s="115"/>
      <c r="J47" s="91">
        <f t="shared" si="16"/>
        <v>0</v>
      </c>
      <c r="K47" s="91">
        <f>IF(I47="",0,(J47*tab!$B$14))</f>
        <v>0</v>
      </c>
      <c r="L47" s="118"/>
      <c r="M47" s="152">
        <f t="shared" si="17"/>
        <v>0</v>
      </c>
      <c r="N47" s="66"/>
      <c r="O47" s="115"/>
      <c r="P47" s="91">
        <f t="shared" si="18"/>
        <v>0</v>
      </c>
      <c r="Q47" s="118"/>
      <c r="R47" s="152">
        <f t="shared" si="19"/>
        <v>0</v>
      </c>
      <c r="S47" s="63"/>
      <c r="T47" s="92">
        <f t="shared" si="20"/>
        <v>0</v>
      </c>
      <c r="U47" s="67"/>
      <c r="V47" s="68"/>
      <c r="W47" s="69"/>
      <c r="X47" s="69"/>
      <c r="Y47" s="70" t="e">
        <f t="shared" si="7"/>
        <v>#N/A</v>
      </c>
      <c r="Z47" s="62">
        <f t="shared" si="5"/>
        <v>0.6</v>
      </c>
      <c r="AA47" s="71" t="e">
        <f t="shared" si="8"/>
        <v>#N/A</v>
      </c>
      <c r="AB47" s="71" t="e">
        <f t="shared" si="9"/>
        <v>#N/A</v>
      </c>
      <c r="AC47" s="71" t="e">
        <f t="shared" si="10"/>
        <v>#N/A</v>
      </c>
      <c r="AD47" s="6"/>
      <c r="AF47" s="108"/>
      <c r="AL47" s="6"/>
      <c r="AM47" s="2"/>
    </row>
    <row r="48" spans="2:39" ht="12.75" customHeight="1" x14ac:dyDescent="0.3">
      <c r="B48" s="13"/>
      <c r="C48" s="56"/>
      <c r="D48" s="64"/>
      <c r="E48" s="124"/>
      <c r="F48" s="65"/>
      <c r="G48" s="65"/>
      <c r="H48" s="169"/>
      <c r="I48" s="115"/>
      <c r="J48" s="91">
        <f t="shared" si="11"/>
        <v>0</v>
      </c>
      <c r="K48" s="91">
        <f>IF(I48="",0,(J48*tab!$B$14))</f>
        <v>0</v>
      </c>
      <c r="L48" s="118"/>
      <c r="M48" s="152">
        <f t="shared" si="12"/>
        <v>0</v>
      </c>
      <c r="N48" s="66"/>
      <c r="O48" s="115"/>
      <c r="P48" s="91">
        <f t="shared" si="13"/>
        <v>0</v>
      </c>
      <c r="Q48" s="118"/>
      <c r="R48" s="152">
        <f t="shared" si="14"/>
        <v>0</v>
      </c>
      <c r="S48" s="63"/>
      <c r="T48" s="92">
        <f t="shared" si="15"/>
        <v>0</v>
      </c>
      <c r="U48" s="67"/>
      <c r="V48" s="68"/>
      <c r="W48" s="69"/>
      <c r="X48" s="69"/>
      <c r="Y48" s="70" t="e">
        <f t="shared" si="7"/>
        <v>#N/A</v>
      </c>
      <c r="Z48" s="62">
        <f t="shared" si="5"/>
        <v>0.6</v>
      </c>
      <c r="AA48" s="71" t="e">
        <f t="shared" si="8"/>
        <v>#N/A</v>
      </c>
      <c r="AB48" s="71" t="e">
        <f t="shared" si="9"/>
        <v>#N/A</v>
      </c>
      <c r="AC48" s="71" t="e">
        <f t="shared" si="10"/>
        <v>#N/A</v>
      </c>
      <c r="AD48" s="6"/>
      <c r="AF48" s="108"/>
      <c r="AL48" s="6"/>
      <c r="AM48" s="2"/>
    </row>
    <row r="49" spans="2:39" ht="12.75" customHeight="1" x14ac:dyDescent="0.3">
      <c r="B49" s="13"/>
      <c r="C49" s="56"/>
      <c r="D49" s="64"/>
      <c r="E49" s="124"/>
      <c r="F49" s="65"/>
      <c r="G49" s="65"/>
      <c r="H49" s="169"/>
      <c r="I49" s="115"/>
      <c r="J49" s="91">
        <f t="shared" si="11"/>
        <v>0</v>
      </c>
      <c r="K49" s="91">
        <f>IF(I49="",0,(J49*tab!$B$14))</f>
        <v>0</v>
      </c>
      <c r="L49" s="118"/>
      <c r="M49" s="152">
        <f t="shared" si="12"/>
        <v>0</v>
      </c>
      <c r="N49" s="66"/>
      <c r="O49" s="115"/>
      <c r="P49" s="91">
        <f t="shared" si="13"/>
        <v>0</v>
      </c>
      <c r="Q49" s="118"/>
      <c r="R49" s="152">
        <f t="shared" si="14"/>
        <v>0</v>
      </c>
      <c r="S49" s="63"/>
      <c r="T49" s="92">
        <f t="shared" si="15"/>
        <v>0</v>
      </c>
      <c r="U49" s="67"/>
      <c r="V49" s="68"/>
      <c r="W49" s="69"/>
      <c r="X49" s="69"/>
      <c r="Y49" s="70" t="e">
        <f t="shared" si="7"/>
        <v>#N/A</v>
      </c>
      <c r="Z49" s="62">
        <f t="shared" si="5"/>
        <v>0.6</v>
      </c>
      <c r="AA49" s="71" t="e">
        <f t="shared" si="8"/>
        <v>#N/A</v>
      </c>
      <c r="AB49" s="71" t="e">
        <f t="shared" si="9"/>
        <v>#N/A</v>
      </c>
      <c r="AC49" s="71" t="e">
        <f t="shared" si="10"/>
        <v>#N/A</v>
      </c>
      <c r="AD49" s="6"/>
      <c r="AF49" s="108"/>
      <c r="AL49" s="6"/>
      <c r="AM49" s="2"/>
    </row>
    <row r="50" spans="2:39" ht="12.75" customHeight="1" x14ac:dyDescent="0.3">
      <c r="B50" s="13"/>
      <c r="C50" s="56"/>
      <c r="D50" s="64"/>
      <c r="E50" s="124"/>
      <c r="F50" s="65"/>
      <c r="G50" s="65"/>
      <c r="H50" s="169"/>
      <c r="I50" s="115"/>
      <c r="J50" s="91">
        <f t="shared" si="11"/>
        <v>0</v>
      </c>
      <c r="K50" s="91">
        <f>IF(I50="",0,(J50*tab!$B$14))</f>
        <v>0</v>
      </c>
      <c r="L50" s="118"/>
      <c r="M50" s="152">
        <f t="shared" si="12"/>
        <v>0</v>
      </c>
      <c r="N50" s="66"/>
      <c r="O50" s="115"/>
      <c r="P50" s="91">
        <f t="shared" si="13"/>
        <v>0</v>
      </c>
      <c r="Q50" s="118"/>
      <c r="R50" s="152">
        <f t="shared" si="14"/>
        <v>0</v>
      </c>
      <c r="S50" s="63"/>
      <c r="T50" s="92">
        <f t="shared" si="15"/>
        <v>0</v>
      </c>
      <c r="U50" s="67"/>
      <c r="V50" s="68"/>
      <c r="W50" s="69"/>
      <c r="X50" s="69"/>
      <c r="Y50" s="70" t="e">
        <f t="shared" si="7"/>
        <v>#N/A</v>
      </c>
      <c r="Z50" s="62">
        <f t="shared" si="5"/>
        <v>0.6</v>
      </c>
      <c r="AA50" s="71" t="e">
        <f t="shared" si="8"/>
        <v>#N/A</v>
      </c>
      <c r="AB50" s="71" t="e">
        <f t="shared" si="9"/>
        <v>#N/A</v>
      </c>
      <c r="AC50" s="71" t="e">
        <f t="shared" si="10"/>
        <v>#N/A</v>
      </c>
      <c r="AD50" s="6"/>
      <c r="AF50" s="108"/>
      <c r="AL50" s="6"/>
      <c r="AM50" s="2"/>
    </row>
    <row r="51" spans="2:39" ht="12.75" customHeight="1" x14ac:dyDescent="0.3">
      <c r="B51" s="13"/>
      <c r="C51" s="56"/>
      <c r="D51" s="64"/>
      <c r="E51" s="124"/>
      <c r="F51" s="65"/>
      <c r="G51" s="65"/>
      <c r="H51" s="169"/>
      <c r="I51" s="115"/>
      <c r="J51" s="91">
        <f t="shared" si="11"/>
        <v>0</v>
      </c>
      <c r="K51" s="91">
        <f>IF(I51="",0,(J51*tab!$B$14))</f>
        <v>0</v>
      </c>
      <c r="L51" s="118"/>
      <c r="M51" s="152">
        <f t="shared" si="12"/>
        <v>0</v>
      </c>
      <c r="N51" s="66"/>
      <c r="O51" s="115"/>
      <c r="P51" s="91">
        <f t="shared" si="13"/>
        <v>0</v>
      </c>
      <c r="Q51" s="118"/>
      <c r="R51" s="152">
        <f t="shared" si="14"/>
        <v>0</v>
      </c>
      <c r="S51" s="63"/>
      <c r="T51" s="92">
        <f t="shared" si="15"/>
        <v>0</v>
      </c>
      <c r="U51" s="67"/>
      <c r="V51" s="68"/>
      <c r="W51" s="69"/>
      <c r="X51" s="69"/>
      <c r="Y51" s="70" t="e">
        <f t="shared" si="7"/>
        <v>#N/A</v>
      </c>
      <c r="Z51" s="62">
        <f t="shared" si="5"/>
        <v>0.6</v>
      </c>
      <c r="AA51" s="71" t="e">
        <f t="shared" si="8"/>
        <v>#N/A</v>
      </c>
      <c r="AB51" s="71" t="e">
        <f t="shared" si="9"/>
        <v>#N/A</v>
      </c>
      <c r="AC51" s="71" t="e">
        <f t="shared" si="10"/>
        <v>#N/A</v>
      </c>
      <c r="AD51" s="6"/>
      <c r="AF51" s="108"/>
      <c r="AL51" s="6"/>
      <c r="AM51" s="2"/>
    </row>
    <row r="52" spans="2:39" ht="12.75" customHeight="1" x14ac:dyDescent="0.3">
      <c r="B52" s="13"/>
      <c r="C52" s="56"/>
      <c r="D52" s="64"/>
      <c r="E52" s="124"/>
      <c r="F52" s="65"/>
      <c r="G52" s="65"/>
      <c r="H52" s="169"/>
      <c r="I52" s="115"/>
      <c r="J52" s="91">
        <f t="shared" si="11"/>
        <v>0</v>
      </c>
      <c r="K52" s="91">
        <f>IF(I52="",0,(J52*tab!$B$14))</f>
        <v>0</v>
      </c>
      <c r="L52" s="118"/>
      <c r="M52" s="152">
        <f t="shared" si="12"/>
        <v>0</v>
      </c>
      <c r="N52" s="66"/>
      <c r="O52" s="115"/>
      <c r="P52" s="91">
        <f t="shared" si="13"/>
        <v>0</v>
      </c>
      <c r="Q52" s="118"/>
      <c r="R52" s="152">
        <f t="shared" si="14"/>
        <v>0</v>
      </c>
      <c r="S52" s="63"/>
      <c r="T52" s="92">
        <f t="shared" si="15"/>
        <v>0</v>
      </c>
      <c r="U52" s="67"/>
      <c r="V52" s="68"/>
      <c r="W52" s="69"/>
      <c r="X52" s="69"/>
      <c r="Y52" s="70" t="e">
        <f t="shared" si="7"/>
        <v>#N/A</v>
      </c>
      <c r="Z52" s="62">
        <f t="shared" si="5"/>
        <v>0.6</v>
      </c>
      <c r="AA52" s="71" t="e">
        <f t="shared" si="8"/>
        <v>#N/A</v>
      </c>
      <c r="AB52" s="71" t="e">
        <f t="shared" si="9"/>
        <v>#N/A</v>
      </c>
      <c r="AC52" s="71" t="e">
        <f t="shared" si="10"/>
        <v>#N/A</v>
      </c>
      <c r="AD52" s="6"/>
      <c r="AF52" s="108"/>
      <c r="AL52" s="6"/>
      <c r="AM52" s="2"/>
    </row>
    <row r="53" spans="2:39" ht="12.75" customHeight="1" x14ac:dyDescent="0.3">
      <c r="B53" s="13"/>
      <c r="C53" s="56"/>
      <c r="D53" s="64"/>
      <c r="E53" s="124"/>
      <c r="F53" s="65"/>
      <c r="G53" s="65"/>
      <c r="H53" s="169"/>
      <c r="I53" s="115"/>
      <c r="J53" s="91">
        <f t="shared" si="11"/>
        <v>0</v>
      </c>
      <c r="K53" s="91">
        <f>IF(I53="",0,(J53*tab!$B$14))</f>
        <v>0</v>
      </c>
      <c r="L53" s="118"/>
      <c r="M53" s="152">
        <f t="shared" si="12"/>
        <v>0</v>
      </c>
      <c r="N53" s="66"/>
      <c r="O53" s="115"/>
      <c r="P53" s="91">
        <f t="shared" si="13"/>
        <v>0</v>
      </c>
      <c r="Q53" s="118"/>
      <c r="R53" s="152">
        <f t="shared" si="14"/>
        <v>0</v>
      </c>
      <c r="S53" s="63"/>
      <c r="T53" s="92">
        <f t="shared" si="15"/>
        <v>0</v>
      </c>
      <c r="U53" s="67"/>
      <c r="V53" s="68"/>
      <c r="W53" s="69"/>
      <c r="X53" s="69"/>
      <c r="Y53" s="70" t="e">
        <f t="shared" si="7"/>
        <v>#N/A</v>
      </c>
      <c r="Z53" s="62">
        <f t="shared" si="5"/>
        <v>0.6</v>
      </c>
      <c r="AA53" s="71" t="e">
        <f t="shared" si="8"/>
        <v>#N/A</v>
      </c>
      <c r="AB53" s="71" t="e">
        <f t="shared" si="9"/>
        <v>#N/A</v>
      </c>
      <c r="AC53" s="71" t="e">
        <f t="shared" si="10"/>
        <v>#N/A</v>
      </c>
      <c r="AD53" s="6"/>
      <c r="AF53" s="108"/>
      <c r="AL53" s="6"/>
      <c r="AM53" s="2"/>
    </row>
    <row r="54" spans="2:39" ht="12.75" customHeight="1" x14ac:dyDescent="0.3">
      <c r="B54" s="13"/>
      <c r="C54" s="56"/>
      <c r="D54" s="64"/>
      <c r="E54" s="124"/>
      <c r="F54" s="65"/>
      <c r="G54" s="65"/>
      <c r="H54" s="169"/>
      <c r="I54" s="115"/>
      <c r="J54" s="91">
        <f t="shared" si="11"/>
        <v>0</v>
      </c>
      <c r="K54" s="91">
        <f>IF(I54="",0,(J54*tab!$B$14))</f>
        <v>0</v>
      </c>
      <c r="L54" s="118"/>
      <c r="M54" s="152">
        <f t="shared" si="12"/>
        <v>0</v>
      </c>
      <c r="N54" s="66"/>
      <c r="O54" s="115"/>
      <c r="P54" s="91">
        <f t="shared" si="13"/>
        <v>0</v>
      </c>
      <c r="Q54" s="118"/>
      <c r="R54" s="152">
        <f t="shared" si="14"/>
        <v>0</v>
      </c>
      <c r="S54" s="63"/>
      <c r="T54" s="92">
        <f t="shared" si="15"/>
        <v>0</v>
      </c>
      <c r="U54" s="67"/>
      <c r="V54" s="68"/>
      <c r="W54" s="69"/>
      <c r="X54" s="69"/>
      <c r="Y54" s="70" t="e">
        <f t="shared" si="7"/>
        <v>#N/A</v>
      </c>
      <c r="Z54" s="62">
        <f t="shared" si="5"/>
        <v>0.6</v>
      </c>
      <c r="AA54" s="71" t="e">
        <f t="shared" si="8"/>
        <v>#N/A</v>
      </c>
      <c r="AB54" s="71" t="e">
        <f t="shared" si="9"/>
        <v>#N/A</v>
      </c>
      <c r="AC54" s="71" t="e">
        <f t="shared" si="10"/>
        <v>#N/A</v>
      </c>
      <c r="AD54" s="6"/>
      <c r="AF54" s="108"/>
      <c r="AL54" s="6"/>
      <c r="AM54" s="2"/>
    </row>
    <row r="55" spans="2:39" ht="12.75" customHeight="1" x14ac:dyDescent="0.3">
      <c r="B55" s="13"/>
      <c r="C55" s="56"/>
      <c r="D55" s="64"/>
      <c r="E55" s="124"/>
      <c r="F55" s="65"/>
      <c r="G55" s="65"/>
      <c r="H55" s="169"/>
      <c r="I55" s="115"/>
      <c r="J55" s="91">
        <f t="shared" si="11"/>
        <v>0</v>
      </c>
      <c r="K55" s="91">
        <f>IF(I55="",0,(J55*tab!$B$14))</f>
        <v>0</v>
      </c>
      <c r="L55" s="118"/>
      <c r="M55" s="152">
        <f t="shared" si="12"/>
        <v>0</v>
      </c>
      <c r="N55" s="66"/>
      <c r="O55" s="115"/>
      <c r="P55" s="91">
        <f t="shared" si="13"/>
        <v>0</v>
      </c>
      <c r="Q55" s="118"/>
      <c r="R55" s="152">
        <f t="shared" si="14"/>
        <v>0</v>
      </c>
      <c r="S55" s="63"/>
      <c r="T55" s="92">
        <f t="shared" si="15"/>
        <v>0</v>
      </c>
      <c r="U55" s="67"/>
      <c r="V55" s="68"/>
      <c r="W55" s="69"/>
      <c r="X55" s="69"/>
      <c r="Y55" s="70" t="e">
        <f t="shared" si="7"/>
        <v>#N/A</v>
      </c>
      <c r="Z55" s="62">
        <f t="shared" si="5"/>
        <v>0.6</v>
      </c>
      <c r="AA55" s="71" t="e">
        <f t="shared" si="8"/>
        <v>#N/A</v>
      </c>
      <c r="AB55" s="71" t="e">
        <f t="shared" si="9"/>
        <v>#N/A</v>
      </c>
      <c r="AC55" s="71" t="e">
        <f t="shared" si="10"/>
        <v>#N/A</v>
      </c>
      <c r="AD55" s="6"/>
      <c r="AF55" s="108"/>
      <c r="AL55" s="6"/>
      <c r="AM55" s="2"/>
    </row>
    <row r="56" spans="2:39" ht="12.75" customHeight="1" x14ac:dyDescent="0.3">
      <c r="B56" s="13"/>
      <c r="C56" s="73"/>
      <c r="D56" s="74"/>
      <c r="E56" s="75"/>
      <c r="F56" s="75"/>
      <c r="G56" s="75"/>
      <c r="H56" s="75"/>
      <c r="I56" s="75"/>
      <c r="J56" s="75"/>
      <c r="K56" s="75"/>
      <c r="L56" s="75"/>
      <c r="M56" s="153"/>
      <c r="N56" s="75"/>
      <c r="O56" s="75"/>
      <c r="P56" s="75"/>
      <c r="Q56" s="75"/>
      <c r="R56" s="153"/>
      <c r="S56" s="76"/>
      <c r="T56" s="76"/>
      <c r="U56" s="76"/>
      <c r="V56" s="18"/>
      <c r="Y56" s="77"/>
      <c r="Z56" s="72"/>
      <c r="AA56" s="77"/>
      <c r="AB56" s="77"/>
      <c r="AC56" s="77"/>
      <c r="AE56" s="110"/>
      <c r="AF56" s="111"/>
    </row>
    <row r="57" spans="2:39" ht="12.75" customHeight="1" x14ac:dyDescent="0.3">
      <c r="B57" s="13"/>
      <c r="C57" s="14"/>
      <c r="D57" s="15"/>
      <c r="E57" s="16"/>
      <c r="F57" s="16"/>
      <c r="G57" s="16"/>
      <c r="H57" s="14"/>
      <c r="I57" s="17"/>
      <c r="J57" s="17"/>
      <c r="K57" s="17"/>
      <c r="L57" s="17"/>
      <c r="M57" s="154"/>
      <c r="N57" s="14"/>
      <c r="O57" s="16"/>
      <c r="P57" s="16"/>
      <c r="Q57" s="16"/>
      <c r="R57" s="150"/>
      <c r="S57" s="14"/>
      <c r="T57" s="17"/>
      <c r="U57" s="14"/>
      <c r="V57" s="18"/>
      <c r="Y57" s="70"/>
      <c r="Z57" s="69"/>
      <c r="AA57" s="70"/>
      <c r="AB57" s="70"/>
      <c r="AC57" s="70"/>
      <c r="AE57" s="109"/>
      <c r="AF57" s="112"/>
    </row>
    <row r="58" spans="2:39" ht="12.75" customHeight="1" x14ac:dyDescent="0.3">
      <c r="B58" s="78"/>
      <c r="C58" s="79"/>
      <c r="D58" s="80"/>
      <c r="E58" s="81"/>
      <c r="F58" s="81"/>
      <c r="G58" s="81"/>
      <c r="H58" s="79"/>
      <c r="I58" s="82"/>
      <c r="J58" s="82"/>
      <c r="K58" s="82"/>
      <c r="L58" s="82"/>
      <c r="M58" s="155"/>
      <c r="N58" s="79"/>
      <c r="O58" s="81"/>
      <c r="P58" s="81"/>
      <c r="Q58" s="81"/>
      <c r="R58" s="158"/>
      <c r="S58" s="79"/>
      <c r="T58" s="82"/>
      <c r="U58" s="79"/>
      <c r="V58" s="83"/>
      <c r="Y58" s="70"/>
      <c r="Z58" s="69"/>
      <c r="AA58" s="70"/>
      <c r="AB58" s="70"/>
      <c r="AC58" s="70"/>
      <c r="AE58" s="109"/>
      <c r="AF58" s="112"/>
    </row>
    <row r="61" spans="2:39" x14ac:dyDescent="0.3">
      <c r="D61" s="114" t="s">
        <v>46</v>
      </c>
      <c r="AD61" s="6"/>
      <c r="AE61" s="6"/>
      <c r="AF61" s="6"/>
      <c r="AL61" s="6"/>
      <c r="AM61" s="2"/>
    </row>
    <row r="62" spans="2:39" x14ac:dyDescent="0.3">
      <c r="D62" s="114" t="s">
        <v>47</v>
      </c>
      <c r="AD62" s="6"/>
      <c r="AE62" s="6"/>
      <c r="AF62" s="6"/>
      <c r="AL62" s="6"/>
      <c r="AM62" s="2"/>
    </row>
    <row r="63" spans="2:39" x14ac:dyDescent="0.3">
      <c r="D63" s="114" t="s">
        <v>48</v>
      </c>
      <c r="AD63" s="6"/>
      <c r="AE63" s="6"/>
      <c r="AF63" s="6"/>
      <c r="AL63" s="6"/>
      <c r="AM63" s="2"/>
    </row>
    <row r="64" spans="2:39" x14ac:dyDescent="0.3">
      <c r="D64" s="114" t="s">
        <v>49</v>
      </c>
      <c r="AD64" s="6"/>
      <c r="AE64" s="6"/>
      <c r="AF64" s="6"/>
      <c r="AL64" s="6"/>
      <c r="AM64" s="2"/>
    </row>
    <row r="65" spans="4:39" x14ac:dyDescent="0.3">
      <c r="D65" s="114" t="s">
        <v>50</v>
      </c>
      <c r="AD65" s="6"/>
      <c r="AE65" s="6"/>
      <c r="AF65" s="6"/>
      <c r="AL65" s="6"/>
      <c r="AM65" s="2"/>
    </row>
    <row r="66" spans="4:39" x14ac:dyDescent="0.3">
      <c r="D66" s="114" t="s">
        <v>51</v>
      </c>
      <c r="AD66" s="6"/>
      <c r="AE66" s="6"/>
      <c r="AF66" s="6"/>
      <c r="AL66" s="6"/>
      <c r="AM66" s="2"/>
    </row>
    <row r="67" spans="4:39" x14ac:dyDescent="0.3">
      <c r="D67" s="114" t="s">
        <v>52</v>
      </c>
      <c r="AD67" s="6"/>
      <c r="AE67" s="6"/>
      <c r="AF67" s="6"/>
      <c r="AL67" s="6"/>
      <c r="AM67" s="2"/>
    </row>
    <row r="68" spans="4:39" x14ac:dyDescent="0.3">
      <c r="D68" s="114" t="s">
        <v>53</v>
      </c>
      <c r="AD68" s="6"/>
      <c r="AE68" s="6"/>
      <c r="AF68" s="6"/>
      <c r="AL68" s="6"/>
      <c r="AM68" s="2"/>
    </row>
    <row r="69" spans="4:39" x14ac:dyDescent="0.3">
      <c r="D69" s="114" t="s">
        <v>43</v>
      </c>
      <c r="AD69" s="6"/>
      <c r="AE69" s="6"/>
      <c r="AF69" s="6"/>
      <c r="AL69" s="6"/>
      <c r="AM69" s="2"/>
    </row>
    <row r="70" spans="4:39" x14ac:dyDescent="0.3">
      <c r="D70" s="114" t="s">
        <v>54</v>
      </c>
      <c r="AD70" s="6"/>
      <c r="AE70" s="6"/>
      <c r="AF70" s="6"/>
      <c r="AL70" s="6"/>
      <c r="AM70" s="2"/>
    </row>
    <row r="71" spans="4:39" x14ac:dyDescent="0.3">
      <c r="D71" s="114" t="s">
        <v>55</v>
      </c>
      <c r="AD71" s="6"/>
      <c r="AE71" s="6"/>
      <c r="AF71" s="6"/>
      <c r="AL71" s="6"/>
      <c r="AM71" s="2"/>
    </row>
    <row r="72" spans="4:39" x14ac:dyDescent="0.3">
      <c r="D72" s="114" t="s">
        <v>56</v>
      </c>
      <c r="AD72" s="6"/>
      <c r="AE72" s="6"/>
      <c r="AF72" s="6"/>
      <c r="AL72" s="6"/>
      <c r="AM72" s="2"/>
    </row>
    <row r="73" spans="4:39" x14ac:dyDescent="0.3">
      <c r="D73" s="84" t="s">
        <v>57</v>
      </c>
      <c r="AD73" s="6"/>
      <c r="AE73" s="6"/>
      <c r="AF73" s="6"/>
      <c r="AL73" s="6"/>
      <c r="AM73" s="2"/>
    </row>
    <row r="74" spans="4:39" x14ac:dyDescent="0.3">
      <c r="D74" s="84" t="s">
        <v>58</v>
      </c>
      <c r="AD74" s="6"/>
      <c r="AE74" s="6"/>
      <c r="AF74" s="6"/>
      <c r="AL74" s="6"/>
      <c r="AM74" s="2"/>
    </row>
    <row r="75" spans="4:39" x14ac:dyDescent="0.3">
      <c r="D75" s="84" t="s">
        <v>59</v>
      </c>
      <c r="AD75" s="6"/>
      <c r="AE75" s="6"/>
      <c r="AF75" s="6"/>
      <c r="AL75" s="6"/>
      <c r="AM75" s="2"/>
    </row>
    <row r="76" spans="4:39" x14ac:dyDescent="0.3">
      <c r="D76" s="114" t="s">
        <v>60</v>
      </c>
      <c r="AD76" s="6"/>
      <c r="AE76" s="6"/>
      <c r="AF76" s="6"/>
      <c r="AL76" s="6"/>
      <c r="AM76" s="2"/>
    </row>
    <row r="77" spans="4:39" x14ac:dyDescent="0.3">
      <c r="D77" s="114" t="s">
        <v>61</v>
      </c>
      <c r="AD77" s="6"/>
      <c r="AE77" s="6"/>
      <c r="AF77" s="6"/>
      <c r="AL77" s="6"/>
      <c r="AM77" s="2"/>
    </row>
    <row r="78" spans="4:39" x14ac:dyDescent="0.3">
      <c r="D78" s="114" t="s">
        <v>62</v>
      </c>
      <c r="AD78" s="6"/>
      <c r="AE78" s="6"/>
      <c r="AF78" s="6"/>
      <c r="AL78" s="6"/>
      <c r="AM78" s="2"/>
    </row>
    <row r="79" spans="4:39" x14ac:dyDescent="0.3">
      <c r="D79" s="114" t="s">
        <v>63</v>
      </c>
      <c r="AD79" s="6"/>
      <c r="AE79" s="6"/>
      <c r="AF79" s="6"/>
      <c r="AL79" s="6"/>
      <c r="AM79" s="2"/>
    </row>
    <row r="80" spans="4:39" x14ac:dyDescent="0.3">
      <c r="D80" s="114">
        <v>1</v>
      </c>
      <c r="AD80" s="6"/>
      <c r="AE80" s="6"/>
      <c r="AF80" s="6"/>
      <c r="AL80" s="6"/>
      <c r="AM80" s="2"/>
    </row>
    <row r="81" spans="4:39" x14ac:dyDescent="0.3">
      <c r="D81" s="84">
        <v>2</v>
      </c>
      <c r="AD81" s="6"/>
      <c r="AE81" s="6"/>
      <c r="AF81" s="6"/>
      <c r="AL81" s="6"/>
      <c r="AM81" s="2"/>
    </row>
    <row r="82" spans="4:39" x14ac:dyDescent="0.3">
      <c r="D82" s="84">
        <v>3</v>
      </c>
      <c r="AD82" s="6"/>
      <c r="AE82" s="6"/>
      <c r="AF82" s="6"/>
      <c r="AL82" s="6"/>
      <c r="AM82" s="2"/>
    </row>
    <row r="83" spans="4:39" x14ac:dyDescent="0.3">
      <c r="D83" s="84">
        <v>4</v>
      </c>
      <c r="AD83" s="6"/>
      <c r="AE83" s="6"/>
      <c r="AF83" s="6"/>
      <c r="AL83" s="6"/>
      <c r="AM83" s="2"/>
    </row>
    <row r="84" spans="4:39" x14ac:dyDescent="0.3">
      <c r="D84" s="84">
        <v>5</v>
      </c>
      <c r="AD84" s="6"/>
      <c r="AE84" s="6"/>
      <c r="AF84" s="6"/>
      <c r="AL84" s="6"/>
      <c r="AM84" s="2"/>
    </row>
    <row r="85" spans="4:39" x14ac:dyDescent="0.3">
      <c r="D85" s="84">
        <v>6</v>
      </c>
      <c r="AD85" s="6"/>
      <c r="AE85" s="6"/>
      <c r="AF85" s="6"/>
      <c r="AL85" s="6"/>
      <c r="AM85" s="2"/>
    </row>
    <row r="86" spans="4:39" x14ac:dyDescent="0.3">
      <c r="D86" s="84">
        <v>7</v>
      </c>
      <c r="AD86" s="6"/>
      <c r="AE86" s="6"/>
      <c r="AF86" s="6"/>
      <c r="AL86" s="6"/>
      <c r="AM86" s="2"/>
    </row>
    <row r="87" spans="4:39" x14ac:dyDescent="0.3">
      <c r="D87" s="84">
        <v>8</v>
      </c>
      <c r="AD87" s="6"/>
      <c r="AE87" s="6"/>
      <c r="AF87" s="6"/>
      <c r="AL87" s="6"/>
      <c r="AM87" s="2"/>
    </row>
    <row r="88" spans="4:39" x14ac:dyDescent="0.3">
      <c r="D88" s="84">
        <v>9</v>
      </c>
      <c r="AD88" s="6"/>
      <c r="AE88" s="6"/>
      <c r="AF88" s="6"/>
      <c r="AL88" s="6"/>
      <c r="AM88" s="2"/>
    </row>
    <row r="89" spans="4:39" x14ac:dyDescent="0.3">
      <c r="D89" s="84">
        <v>10</v>
      </c>
      <c r="AD89" s="6"/>
      <c r="AE89" s="6"/>
      <c r="AF89" s="6"/>
      <c r="AL89" s="6"/>
      <c r="AM89" s="2"/>
    </row>
    <row r="90" spans="4:39" x14ac:dyDescent="0.3">
      <c r="D90" s="84">
        <v>11</v>
      </c>
      <c r="AD90" s="6"/>
      <c r="AE90" s="6"/>
      <c r="AF90" s="6"/>
      <c r="AL90" s="6"/>
      <c r="AM90" s="2"/>
    </row>
    <row r="91" spans="4:39" x14ac:dyDescent="0.3">
      <c r="D91" s="84">
        <v>12</v>
      </c>
      <c r="AD91" s="6"/>
      <c r="AE91" s="6"/>
      <c r="AF91" s="6"/>
      <c r="AL91" s="6"/>
      <c r="AM91" s="2"/>
    </row>
    <row r="92" spans="4:39" x14ac:dyDescent="0.3">
      <c r="D92" s="84">
        <v>13</v>
      </c>
      <c r="AD92" s="6"/>
      <c r="AE92" s="6"/>
      <c r="AF92" s="6"/>
      <c r="AL92" s="6"/>
      <c r="AM92" s="2"/>
    </row>
    <row r="93" spans="4:39" x14ac:dyDescent="0.3">
      <c r="D93" s="84">
        <v>14</v>
      </c>
      <c r="AD93" s="6"/>
      <c r="AE93" s="6"/>
      <c r="AF93" s="6"/>
      <c r="AL93" s="6"/>
      <c r="AM93" s="2"/>
    </row>
    <row r="94" spans="4:39" x14ac:dyDescent="0.3">
      <c r="D94" s="84">
        <v>15</v>
      </c>
      <c r="AD94" s="6"/>
      <c r="AE94" s="6"/>
      <c r="AF94" s="6"/>
      <c r="AL94" s="6"/>
      <c r="AM94" s="2"/>
    </row>
    <row r="95" spans="4:39" x14ac:dyDescent="0.3">
      <c r="D95" s="84">
        <v>16</v>
      </c>
      <c r="AD95" s="6"/>
      <c r="AE95" s="6"/>
      <c r="AF95" s="6"/>
      <c r="AL95" s="6"/>
      <c r="AM95" s="2"/>
    </row>
    <row r="96" spans="4:39" x14ac:dyDescent="0.3">
      <c r="D96" s="84"/>
      <c r="AD96" s="6"/>
      <c r="AE96" s="6"/>
      <c r="AF96" s="6"/>
      <c r="AL96" s="6"/>
      <c r="AM96" s="2"/>
    </row>
    <row r="97" spans="4:39" x14ac:dyDescent="0.3">
      <c r="D97" s="84"/>
      <c r="AD97" s="6"/>
      <c r="AE97" s="6"/>
      <c r="AF97" s="6"/>
      <c r="AL97" s="6"/>
      <c r="AM97" s="2"/>
    </row>
    <row r="98" spans="4:39" x14ac:dyDescent="0.3">
      <c r="D98" s="84"/>
      <c r="AD98" s="6"/>
      <c r="AE98" s="6"/>
      <c r="AF98" s="6"/>
      <c r="AL98" s="6"/>
      <c r="AM98" s="2"/>
    </row>
    <row r="99" spans="4:39" x14ac:dyDescent="0.3">
      <c r="D99" s="84"/>
      <c r="AD99" s="6"/>
      <c r="AE99" s="6"/>
      <c r="AF99" s="6"/>
      <c r="AL99" s="6"/>
      <c r="AM99" s="2"/>
    </row>
    <row r="100" spans="4:39" x14ac:dyDescent="0.3">
      <c r="D100" s="84"/>
      <c r="AD100" s="6"/>
      <c r="AE100" s="6"/>
      <c r="AF100" s="6"/>
      <c r="AL100" s="6"/>
      <c r="AM100" s="2"/>
    </row>
    <row r="101" spans="4:39" x14ac:dyDescent="0.3">
      <c r="D101" s="84"/>
      <c r="AD101" s="6"/>
      <c r="AE101" s="6"/>
      <c r="AF101" s="6"/>
      <c r="AL101" s="6"/>
      <c r="AM101" s="2"/>
    </row>
    <row r="102" spans="4:39" x14ac:dyDescent="0.3">
      <c r="D102" s="84"/>
      <c r="AD102" s="6"/>
      <c r="AE102" s="6"/>
      <c r="AF102" s="6"/>
      <c r="AL102" s="6"/>
      <c r="AM102" s="2"/>
    </row>
    <row r="103" spans="4:39" x14ac:dyDescent="0.3">
      <c r="D103" s="84"/>
      <c r="AD103" s="6"/>
      <c r="AE103" s="6"/>
      <c r="AF103" s="6"/>
      <c r="AL103" s="6"/>
      <c r="AM103" s="2"/>
    </row>
    <row r="104" spans="4:39" x14ac:dyDescent="0.3">
      <c r="D104" s="2"/>
      <c r="AD104" s="6"/>
      <c r="AE104" s="6"/>
      <c r="AF104" s="6"/>
      <c r="AL104" s="6"/>
      <c r="AM104" s="2"/>
    </row>
    <row r="105" spans="4:39" x14ac:dyDescent="0.3">
      <c r="D105" s="2"/>
      <c r="AD105" s="6"/>
      <c r="AE105" s="6"/>
      <c r="AF105" s="6"/>
      <c r="AL105" s="6"/>
      <c r="AM105" s="2"/>
    </row>
    <row r="106" spans="4:39" x14ac:dyDescent="0.3">
      <c r="D106" s="2"/>
      <c r="AD106" s="6"/>
      <c r="AE106" s="6"/>
      <c r="AF106" s="6"/>
      <c r="AL106" s="6"/>
      <c r="AM106" s="2"/>
    </row>
    <row r="107" spans="4:39" x14ac:dyDescent="0.3">
      <c r="D107" s="2"/>
      <c r="AD107" s="6"/>
      <c r="AE107" s="6"/>
      <c r="AF107" s="6"/>
      <c r="AL107" s="6"/>
      <c r="AM107" s="2"/>
    </row>
    <row r="108" spans="4:39" x14ac:dyDescent="0.3">
      <c r="D108" s="2"/>
      <c r="AD108" s="6"/>
      <c r="AE108" s="6"/>
      <c r="AF108" s="6"/>
      <c r="AL108" s="6"/>
      <c r="AM108" s="2"/>
    </row>
    <row r="109" spans="4:39" x14ac:dyDescent="0.3">
      <c r="D109" s="2"/>
      <c r="AD109" s="6"/>
      <c r="AE109" s="6"/>
      <c r="AF109" s="6"/>
      <c r="AL109" s="6"/>
      <c r="AM109" s="2"/>
    </row>
    <row r="110" spans="4:39" x14ac:dyDescent="0.3">
      <c r="D110" s="2"/>
      <c r="AD110" s="6"/>
      <c r="AE110" s="6"/>
      <c r="AF110" s="6"/>
      <c r="AL110" s="6"/>
      <c r="AM110" s="2"/>
    </row>
    <row r="111" spans="4:39" x14ac:dyDescent="0.3">
      <c r="D111" s="2"/>
      <c r="AD111" s="6"/>
      <c r="AE111" s="6"/>
      <c r="AF111" s="6"/>
      <c r="AL111" s="6"/>
      <c r="AM111" s="2"/>
    </row>
    <row r="112" spans="4:39" x14ac:dyDescent="0.3">
      <c r="D112" s="2"/>
      <c r="F112" s="2"/>
      <c r="G112" s="2"/>
      <c r="I112" s="2"/>
      <c r="J112" s="2"/>
      <c r="K112" s="2"/>
      <c r="L112" s="2"/>
      <c r="M112" s="156"/>
      <c r="O112" s="2"/>
      <c r="P112" s="2"/>
      <c r="Q112" s="2"/>
      <c r="R112" s="156"/>
      <c r="T112" s="2"/>
      <c r="AD112" s="6"/>
      <c r="AE112" s="6"/>
      <c r="AF112" s="6"/>
      <c r="AL112" s="6"/>
      <c r="AM112" s="2"/>
    </row>
    <row r="113" spans="5:38" s="2" customFormat="1" x14ac:dyDescent="0.3">
      <c r="E113" s="4"/>
      <c r="M113" s="156"/>
      <c r="R113" s="156"/>
      <c r="W113" s="6"/>
      <c r="X113" s="6"/>
      <c r="Y113" s="6"/>
      <c r="Z113" s="6"/>
      <c r="AA113" s="6"/>
      <c r="AB113" s="6"/>
      <c r="AC113" s="6"/>
      <c r="AD113" s="6"/>
      <c r="AE113" s="6"/>
      <c r="AF113" s="6"/>
      <c r="AG113" s="6"/>
      <c r="AH113" s="6"/>
      <c r="AI113" s="6"/>
      <c r="AJ113" s="6"/>
      <c r="AK113" s="6"/>
      <c r="AL113" s="6"/>
    </row>
    <row r="114" spans="5:38" s="2" customFormat="1" x14ac:dyDescent="0.3">
      <c r="E114" s="4"/>
      <c r="M114" s="156"/>
      <c r="R114" s="156"/>
      <c r="W114" s="6"/>
      <c r="X114" s="6"/>
      <c r="Y114" s="6"/>
      <c r="Z114" s="6"/>
      <c r="AA114" s="6"/>
      <c r="AB114" s="6"/>
      <c r="AC114" s="6"/>
      <c r="AD114" s="6"/>
      <c r="AE114" s="6"/>
      <c r="AF114" s="6"/>
      <c r="AG114" s="6"/>
      <c r="AH114" s="6"/>
      <c r="AI114" s="6"/>
      <c r="AJ114" s="6"/>
      <c r="AK114" s="6"/>
      <c r="AL114" s="6"/>
    </row>
    <row r="115" spans="5:38" s="2" customFormat="1" x14ac:dyDescent="0.3">
      <c r="E115" s="4"/>
      <c r="M115" s="156"/>
      <c r="R115" s="156"/>
      <c r="W115" s="6"/>
      <c r="X115" s="6"/>
      <c r="Y115" s="6"/>
      <c r="Z115" s="6"/>
      <c r="AA115" s="6"/>
      <c r="AB115" s="6"/>
      <c r="AC115" s="6"/>
      <c r="AD115" s="6"/>
      <c r="AE115" s="6"/>
      <c r="AF115" s="6"/>
      <c r="AG115" s="6"/>
      <c r="AH115" s="6"/>
      <c r="AI115" s="6"/>
      <c r="AJ115" s="6"/>
      <c r="AK115" s="6"/>
      <c r="AL115" s="6"/>
    </row>
    <row r="116" spans="5:38" s="2" customFormat="1" x14ac:dyDescent="0.3">
      <c r="E116" s="4"/>
      <c r="M116" s="156"/>
      <c r="R116" s="156"/>
      <c r="W116" s="6"/>
      <c r="X116" s="6"/>
      <c r="Y116" s="6"/>
      <c r="Z116" s="6"/>
      <c r="AA116" s="6"/>
      <c r="AB116" s="6"/>
      <c r="AC116" s="6"/>
      <c r="AD116" s="6"/>
      <c r="AE116" s="6"/>
      <c r="AF116" s="6"/>
      <c r="AG116" s="6"/>
      <c r="AH116" s="6"/>
      <c r="AI116" s="6"/>
      <c r="AJ116" s="6"/>
      <c r="AK116" s="6"/>
      <c r="AL116" s="6"/>
    </row>
    <row r="117" spans="5:38" s="2" customFormat="1" x14ac:dyDescent="0.3">
      <c r="E117" s="4"/>
      <c r="M117" s="156"/>
      <c r="R117" s="156"/>
      <c r="W117" s="6"/>
      <c r="X117" s="6"/>
      <c r="Y117" s="6"/>
      <c r="Z117" s="6"/>
      <c r="AA117" s="6"/>
      <c r="AB117" s="6"/>
      <c r="AC117" s="6"/>
      <c r="AD117" s="6"/>
      <c r="AE117" s="6"/>
      <c r="AF117" s="6"/>
      <c r="AG117" s="6"/>
      <c r="AH117" s="6"/>
      <c r="AI117" s="6"/>
      <c r="AJ117" s="6"/>
      <c r="AK117" s="6"/>
      <c r="AL117" s="6"/>
    </row>
    <row r="118" spans="5:38" s="2" customFormat="1" x14ac:dyDescent="0.3">
      <c r="E118" s="4"/>
      <c r="M118" s="156"/>
      <c r="R118" s="156"/>
      <c r="W118" s="6"/>
      <c r="X118" s="6"/>
      <c r="Y118" s="6"/>
      <c r="Z118" s="6"/>
      <c r="AA118" s="6"/>
      <c r="AB118" s="6"/>
      <c r="AC118" s="6"/>
      <c r="AD118" s="6"/>
      <c r="AE118" s="6"/>
      <c r="AF118" s="6"/>
      <c r="AG118" s="6"/>
      <c r="AH118" s="6"/>
      <c r="AI118" s="6"/>
      <c r="AJ118" s="6"/>
      <c r="AK118" s="6"/>
      <c r="AL118" s="6"/>
    </row>
    <row r="119" spans="5:38" s="2" customFormat="1" x14ac:dyDescent="0.3">
      <c r="E119" s="4"/>
      <c r="M119" s="156"/>
      <c r="R119" s="156"/>
      <c r="W119" s="6"/>
      <c r="X119" s="6"/>
      <c r="Y119" s="6"/>
      <c r="Z119" s="6"/>
      <c r="AA119" s="6"/>
      <c r="AB119" s="6"/>
      <c r="AC119" s="6"/>
      <c r="AD119" s="6"/>
      <c r="AE119" s="6"/>
      <c r="AF119" s="6"/>
      <c r="AG119" s="6"/>
      <c r="AH119" s="6"/>
      <c r="AI119" s="6"/>
      <c r="AJ119" s="6"/>
      <c r="AK119" s="6"/>
      <c r="AL119" s="6"/>
    </row>
    <row r="120" spans="5:38" s="2" customFormat="1" x14ac:dyDescent="0.3">
      <c r="E120" s="4"/>
      <c r="M120" s="156"/>
      <c r="R120" s="156"/>
      <c r="W120" s="6"/>
      <c r="X120" s="6"/>
      <c r="Y120" s="6"/>
      <c r="Z120" s="6"/>
      <c r="AA120" s="6"/>
      <c r="AB120" s="6"/>
      <c r="AC120" s="6"/>
      <c r="AD120" s="6"/>
      <c r="AE120" s="6"/>
      <c r="AF120" s="6"/>
      <c r="AG120" s="6"/>
      <c r="AH120" s="6"/>
      <c r="AI120" s="6"/>
      <c r="AJ120" s="6"/>
      <c r="AK120" s="6"/>
      <c r="AL120" s="6"/>
    </row>
    <row r="121" spans="5:38" s="2" customFormat="1" x14ac:dyDescent="0.3">
      <c r="E121" s="4"/>
      <c r="M121" s="156"/>
      <c r="R121" s="156"/>
      <c r="W121" s="6"/>
      <c r="X121" s="6"/>
      <c r="Y121" s="6"/>
      <c r="Z121" s="6"/>
      <c r="AA121" s="6"/>
      <c r="AB121" s="6"/>
      <c r="AC121" s="6"/>
      <c r="AD121" s="6"/>
      <c r="AE121" s="6"/>
      <c r="AF121" s="6"/>
      <c r="AG121" s="6"/>
      <c r="AH121" s="6"/>
      <c r="AI121" s="6"/>
      <c r="AJ121" s="6"/>
      <c r="AK121" s="6"/>
      <c r="AL121" s="6"/>
    </row>
    <row r="122" spans="5:38" s="2" customFormat="1" x14ac:dyDescent="0.3">
      <c r="E122" s="4"/>
      <c r="M122" s="156"/>
      <c r="R122" s="156"/>
      <c r="W122" s="6"/>
      <c r="X122" s="6"/>
      <c r="Y122" s="6"/>
      <c r="Z122" s="6"/>
      <c r="AA122" s="6"/>
      <c r="AB122" s="6"/>
      <c r="AC122" s="6"/>
      <c r="AD122" s="6"/>
      <c r="AE122" s="6"/>
      <c r="AF122" s="6"/>
      <c r="AG122" s="6"/>
      <c r="AH122" s="6"/>
      <c r="AI122" s="6"/>
      <c r="AJ122" s="6"/>
      <c r="AK122" s="6"/>
      <c r="AL122" s="6"/>
    </row>
    <row r="123" spans="5:38" s="2" customFormat="1" x14ac:dyDescent="0.3">
      <c r="E123" s="4"/>
      <c r="M123" s="156"/>
      <c r="R123" s="156"/>
      <c r="W123" s="6"/>
      <c r="X123" s="6"/>
      <c r="Y123" s="6"/>
      <c r="Z123" s="6"/>
      <c r="AA123" s="6"/>
      <c r="AB123" s="6"/>
      <c r="AC123" s="6"/>
      <c r="AD123" s="6"/>
      <c r="AE123" s="6"/>
      <c r="AF123" s="6"/>
      <c r="AG123" s="6"/>
      <c r="AH123" s="6"/>
      <c r="AI123" s="6"/>
      <c r="AJ123" s="6"/>
      <c r="AK123" s="6"/>
      <c r="AL123" s="6"/>
    </row>
    <row r="124" spans="5:38" s="2" customFormat="1" x14ac:dyDescent="0.3">
      <c r="E124" s="4"/>
      <c r="M124" s="156"/>
      <c r="R124" s="156"/>
      <c r="W124" s="6"/>
      <c r="X124" s="6"/>
      <c r="Y124" s="6"/>
      <c r="Z124" s="6"/>
      <c r="AA124" s="6"/>
      <c r="AB124" s="6"/>
      <c r="AC124" s="6"/>
      <c r="AD124" s="6"/>
      <c r="AE124" s="6"/>
      <c r="AF124" s="6"/>
      <c r="AG124" s="6"/>
      <c r="AH124" s="6"/>
      <c r="AI124" s="6"/>
      <c r="AJ124" s="6"/>
      <c r="AK124" s="6"/>
      <c r="AL124" s="6"/>
    </row>
    <row r="125" spans="5:38" s="2" customFormat="1" x14ac:dyDescent="0.3">
      <c r="E125" s="4"/>
      <c r="M125" s="156"/>
      <c r="R125" s="156"/>
      <c r="W125" s="6"/>
      <c r="X125" s="6"/>
      <c r="Y125" s="6"/>
      <c r="Z125" s="6"/>
      <c r="AA125" s="6"/>
      <c r="AB125" s="6"/>
      <c r="AC125" s="6"/>
      <c r="AD125" s="6"/>
      <c r="AE125" s="6"/>
      <c r="AF125" s="6"/>
      <c r="AG125" s="6"/>
      <c r="AH125" s="6"/>
      <c r="AI125" s="6"/>
      <c r="AJ125" s="6"/>
      <c r="AK125" s="6"/>
      <c r="AL125" s="6"/>
    </row>
    <row r="126" spans="5:38" s="2" customFormat="1" x14ac:dyDescent="0.3">
      <c r="E126" s="4"/>
      <c r="M126" s="156"/>
      <c r="R126" s="156"/>
      <c r="W126" s="6"/>
      <c r="X126" s="6"/>
      <c r="Y126" s="6"/>
      <c r="Z126" s="6"/>
      <c r="AA126" s="6"/>
      <c r="AB126" s="6"/>
      <c r="AC126" s="6"/>
      <c r="AD126" s="6"/>
      <c r="AE126" s="6"/>
      <c r="AF126" s="6"/>
      <c r="AG126" s="6"/>
      <c r="AH126" s="6"/>
      <c r="AI126" s="6"/>
      <c r="AJ126" s="6"/>
      <c r="AK126" s="6"/>
      <c r="AL126" s="6"/>
    </row>
    <row r="127" spans="5:38" s="2" customFormat="1" x14ac:dyDescent="0.3">
      <c r="E127" s="4"/>
      <c r="M127" s="156"/>
      <c r="R127" s="156"/>
      <c r="W127" s="6"/>
      <c r="X127" s="6"/>
      <c r="Y127" s="6"/>
      <c r="Z127" s="6"/>
      <c r="AA127" s="6"/>
      <c r="AB127" s="6"/>
      <c r="AC127" s="6"/>
      <c r="AD127" s="6"/>
      <c r="AE127" s="6"/>
      <c r="AF127" s="6"/>
      <c r="AG127" s="6"/>
      <c r="AH127" s="6"/>
      <c r="AI127" s="6"/>
      <c r="AJ127" s="6"/>
      <c r="AK127" s="6"/>
      <c r="AL127" s="6"/>
    </row>
    <row r="128" spans="5:38" s="2" customFormat="1" x14ac:dyDescent="0.3">
      <c r="E128" s="4"/>
      <c r="M128" s="156"/>
      <c r="R128" s="156"/>
      <c r="W128" s="6"/>
      <c r="X128" s="6"/>
      <c r="Y128" s="6"/>
      <c r="Z128" s="6"/>
      <c r="AA128" s="6"/>
      <c r="AB128" s="6"/>
      <c r="AC128" s="6"/>
      <c r="AD128" s="6"/>
      <c r="AE128" s="6"/>
      <c r="AF128" s="6"/>
      <c r="AG128" s="6"/>
      <c r="AH128" s="6"/>
      <c r="AI128" s="6"/>
      <c r="AJ128" s="6"/>
      <c r="AK128" s="6"/>
      <c r="AL128" s="6"/>
    </row>
    <row r="129" spans="5:38" s="2" customFormat="1" x14ac:dyDescent="0.3">
      <c r="E129" s="4"/>
      <c r="M129" s="156"/>
      <c r="R129" s="156"/>
      <c r="W129" s="6"/>
      <c r="X129" s="6"/>
      <c r="Y129" s="6"/>
      <c r="Z129" s="6"/>
      <c r="AA129" s="6"/>
      <c r="AB129" s="6"/>
      <c r="AC129" s="6"/>
      <c r="AD129" s="6"/>
      <c r="AE129" s="6"/>
      <c r="AF129" s="6"/>
      <c r="AG129" s="6"/>
      <c r="AH129" s="6"/>
      <c r="AI129" s="6"/>
      <c r="AJ129" s="6"/>
      <c r="AK129" s="6"/>
      <c r="AL129" s="6"/>
    </row>
    <row r="130" spans="5:38" s="2" customFormat="1" x14ac:dyDescent="0.3">
      <c r="E130" s="4"/>
      <c r="M130" s="156"/>
      <c r="R130" s="156"/>
      <c r="W130" s="6"/>
      <c r="X130" s="6"/>
      <c r="Y130" s="6"/>
      <c r="Z130" s="6"/>
      <c r="AA130" s="6"/>
      <c r="AB130" s="6"/>
      <c r="AC130" s="6"/>
      <c r="AD130" s="6"/>
      <c r="AE130" s="6"/>
      <c r="AF130" s="6"/>
      <c r="AG130" s="6"/>
      <c r="AH130" s="6"/>
      <c r="AI130" s="6"/>
      <c r="AJ130" s="6"/>
      <c r="AK130" s="6"/>
      <c r="AL130" s="6"/>
    </row>
    <row r="131" spans="5:38" s="2" customFormat="1" x14ac:dyDescent="0.3">
      <c r="E131" s="4"/>
      <c r="M131" s="156"/>
      <c r="R131" s="156"/>
      <c r="W131" s="6"/>
      <c r="X131" s="6"/>
      <c r="Y131" s="6"/>
      <c r="Z131" s="6"/>
      <c r="AA131" s="6"/>
      <c r="AB131" s="6"/>
      <c r="AC131" s="6"/>
      <c r="AD131" s="6"/>
      <c r="AE131" s="6"/>
      <c r="AF131" s="6"/>
      <c r="AG131" s="6"/>
      <c r="AH131" s="6"/>
      <c r="AI131" s="6"/>
      <c r="AJ131" s="6"/>
      <c r="AK131" s="6"/>
      <c r="AL131" s="6"/>
    </row>
    <row r="132" spans="5:38" s="2" customFormat="1" x14ac:dyDescent="0.3">
      <c r="E132" s="4"/>
      <c r="M132" s="156"/>
      <c r="R132" s="156"/>
      <c r="W132" s="6"/>
      <c r="X132" s="6"/>
      <c r="Y132" s="6"/>
      <c r="Z132" s="6"/>
      <c r="AA132" s="6"/>
      <c r="AB132" s="6"/>
      <c r="AC132" s="6"/>
      <c r="AD132" s="6"/>
      <c r="AE132" s="6"/>
      <c r="AF132" s="6"/>
      <c r="AG132" s="6"/>
      <c r="AH132" s="6"/>
      <c r="AI132" s="6"/>
      <c r="AJ132" s="6"/>
      <c r="AK132" s="6"/>
      <c r="AL132" s="6"/>
    </row>
    <row r="133" spans="5:38" s="2" customFormat="1" x14ac:dyDescent="0.3">
      <c r="E133" s="4"/>
      <c r="M133" s="156"/>
      <c r="R133" s="156"/>
      <c r="W133" s="6"/>
      <c r="X133" s="6"/>
      <c r="Y133" s="6"/>
      <c r="Z133" s="6"/>
      <c r="AA133" s="6"/>
      <c r="AB133" s="6"/>
      <c r="AC133" s="6"/>
      <c r="AD133" s="6"/>
      <c r="AE133" s="6"/>
      <c r="AF133" s="6"/>
      <c r="AG133" s="6"/>
      <c r="AH133" s="6"/>
      <c r="AI133" s="6"/>
      <c r="AJ133" s="6"/>
      <c r="AK133" s="6"/>
      <c r="AL133" s="6"/>
    </row>
    <row r="134" spans="5:38" s="2" customFormat="1" x14ac:dyDescent="0.3">
      <c r="E134" s="4"/>
      <c r="M134" s="156"/>
      <c r="R134" s="156"/>
      <c r="W134" s="6"/>
      <c r="X134" s="6"/>
      <c r="Y134" s="6"/>
      <c r="Z134" s="6"/>
      <c r="AA134" s="6"/>
      <c r="AB134" s="6"/>
      <c r="AC134" s="6"/>
      <c r="AD134" s="6"/>
      <c r="AE134" s="6"/>
      <c r="AF134" s="6"/>
      <c r="AG134" s="6"/>
      <c r="AH134" s="6"/>
      <c r="AI134" s="6"/>
      <c r="AJ134" s="6"/>
      <c r="AK134" s="6"/>
      <c r="AL134" s="6"/>
    </row>
    <row r="135" spans="5:38" s="2" customFormat="1" x14ac:dyDescent="0.3">
      <c r="E135" s="4"/>
      <c r="M135" s="156"/>
      <c r="R135" s="156"/>
      <c r="W135" s="6"/>
      <c r="X135" s="6"/>
      <c r="Y135" s="6"/>
      <c r="Z135" s="6"/>
      <c r="AA135" s="6"/>
      <c r="AB135" s="6"/>
      <c r="AC135" s="6"/>
      <c r="AD135" s="6"/>
      <c r="AE135" s="6"/>
      <c r="AF135" s="6"/>
      <c r="AG135" s="6"/>
      <c r="AH135" s="6"/>
      <c r="AI135" s="6"/>
      <c r="AJ135" s="6"/>
      <c r="AK135" s="6"/>
      <c r="AL135" s="6"/>
    </row>
    <row r="136" spans="5:38" s="2" customFormat="1" x14ac:dyDescent="0.3">
      <c r="E136" s="4"/>
      <c r="M136" s="156"/>
      <c r="R136" s="156"/>
      <c r="W136" s="6"/>
      <c r="X136" s="6"/>
      <c r="Y136" s="6"/>
      <c r="Z136" s="6"/>
      <c r="AA136" s="6"/>
      <c r="AB136" s="6"/>
      <c r="AC136" s="6"/>
      <c r="AD136" s="6"/>
      <c r="AE136" s="6"/>
      <c r="AF136" s="6"/>
      <c r="AG136" s="6"/>
      <c r="AH136" s="6"/>
      <c r="AI136" s="6"/>
      <c r="AJ136" s="6"/>
      <c r="AK136" s="6"/>
      <c r="AL136" s="6"/>
    </row>
    <row r="137" spans="5:38" s="2" customFormat="1" x14ac:dyDescent="0.3">
      <c r="E137" s="4"/>
      <c r="M137" s="156"/>
      <c r="R137" s="156"/>
      <c r="W137" s="6"/>
      <c r="X137" s="6"/>
      <c r="Y137" s="6"/>
      <c r="Z137" s="6"/>
      <c r="AA137" s="6"/>
      <c r="AB137" s="6"/>
      <c r="AC137" s="6"/>
      <c r="AD137" s="6"/>
      <c r="AE137" s="6"/>
      <c r="AF137" s="6"/>
      <c r="AG137" s="6"/>
      <c r="AH137" s="6"/>
      <c r="AI137" s="6"/>
      <c r="AJ137" s="6"/>
      <c r="AK137" s="6"/>
      <c r="AL137" s="6"/>
    </row>
    <row r="138" spans="5:38" s="2" customFormat="1" x14ac:dyDescent="0.3">
      <c r="E138" s="4"/>
      <c r="M138" s="156"/>
      <c r="R138" s="156"/>
      <c r="W138" s="6"/>
      <c r="X138" s="6"/>
      <c r="Y138" s="6"/>
      <c r="Z138" s="6"/>
      <c r="AA138" s="6"/>
      <c r="AB138" s="6"/>
      <c r="AC138" s="6"/>
      <c r="AD138" s="6"/>
      <c r="AE138" s="6"/>
      <c r="AF138" s="6"/>
      <c r="AG138" s="6"/>
      <c r="AH138" s="6"/>
      <c r="AI138" s="6"/>
      <c r="AJ138" s="6"/>
      <c r="AK138" s="6"/>
      <c r="AL138" s="6"/>
    </row>
    <row r="139" spans="5:38" s="2" customFormat="1" x14ac:dyDescent="0.3">
      <c r="E139" s="4"/>
      <c r="M139" s="156"/>
      <c r="R139" s="156"/>
      <c r="W139" s="6"/>
      <c r="X139" s="6"/>
      <c r="Y139" s="6"/>
      <c r="Z139" s="6"/>
      <c r="AA139" s="6"/>
      <c r="AB139" s="6"/>
      <c r="AC139" s="6"/>
      <c r="AD139" s="6"/>
      <c r="AE139" s="6"/>
      <c r="AF139" s="6"/>
      <c r="AG139" s="6"/>
      <c r="AH139" s="6"/>
      <c r="AI139" s="6"/>
      <c r="AJ139" s="6"/>
      <c r="AK139" s="6"/>
      <c r="AL139" s="6"/>
    </row>
    <row r="140" spans="5:38" s="2" customFormat="1" x14ac:dyDescent="0.3">
      <c r="E140" s="4"/>
      <c r="M140" s="156"/>
      <c r="R140" s="156"/>
      <c r="W140" s="6"/>
      <c r="X140" s="6"/>
      <c r="Y140" s="6"/>
      <c r="Z140" s="6"/>
      <c r="AA140" s="6"/>
      <c r="AB140" s="6"/>
      <c r="AC140" s="6"/>
      <c r="AD140" s="6"/>
      <c r="AE140" s="6"/>
      <c r="AF140" s="6"/>
      <c r="AG140" s="6"/>
      <c r="AH140" s="6"/>
      <c r="AI140" s="6"/>
      <c r="AJ140" s="6"/>
      <c r="AK140" s="6"/>
      <c r="AL140" s="6"/>
    </row>
    <row r="141" spans="5:38" s="2" customFormat="1" x14ac:dyDescent="0.3">
      <c r="E141" s="4"/>
      <c r="M141" s="156"/>
      <c r="R141" s="156"/>
      <c r="W141" s="6"/>
      <c r="X141" s="6"/>
      <c r="Y141" s="6"/>
      <c r="Z141" s="6"/>
      <c r="AA141" s="6"/>
      <c r="AB141" s="6"/>
      <c r="AC141" s="6"/>
      <c r="AD141" s="6"/>
      <c r="AE141" s="6"/>
      <c r="AF141" s="6"/>
      <c r="AG141" s="6"/>
      <c r="AH141" s="6"/>
      <c r="AI141" s="6"/>
      <c r="AJ141" s="6"/>
      <c r="AK141" s="6"/>
      <c r="AL141" s="6"/>
    </row>
    <row r="142" spans="5:38" s="2" customFormat="1" x14ac:dyDescent="0.3">
      <c r="E142" s="4"/>
      <c r="M142" s="156"/>
      <c r="R142" s="156"/>
      <c r="W142" s="6"/>
      <c r="X142" s="6"/>
      <c r="Y142" s="6"/>
      <c r="Z142" s="6"/>
      <c r="AA142" s="6"/>
      <c r="AB142" s="6"/>
      <c r="AC142" s="6"/>
      <c r="AD142" s="6"/>
      <c r="AE142" s="6"/>
      <c r="AF142" s="6"/>
      <c r="AG142" s="6"/>
      <c r="AH142" s="6"/>
      <c r="AI142" s="6"/>
      <c r="AJ142" s="6"/>
      <c r="AK142" s="6"/>
      <c r="AL142" s="6"/>
    </row>
    <row r="143" spans="5:38" s="2" customFormat="1" x14ac:dyDescent="0.3">
      <c r="E143" s="4"/>
      <c r="M143" s="156"/>
      <c r="R143" s="156"/>
      <c r="W143" s="6"/>
      <c r="X143" s="6"/>
      <c r="Y143" s="6"/>
      <c r="Z143" s="6"/>
      <c r="AA143" s="6"/>
      <c r="AB143" s="6"/>
      <c r="AC143" s="6"/>
      <c r="AD143" s="6"/>
      <c r="AE143" s="6"/>
      <c r="AF143" s="6"/>
      <c r="AG143" s="6"/>
      <c r="AH143" s="6"/>
      <c r="AI143" s="6"/>
      <c r="AJ143" s="6"/>
      <c r="AK143" s="6"/>
      <c r="AL143" s="6"/>
    </row>
    <row r="144" spans="5:38" s="2" customFormat="1" x14ac:dyDescent="0.3">
      <c r="E144" s="4"/>
      <c r="M144" s="156"/>
      <c r="R144" s="156"/>
      <c r="W144" s="6"/>
      <c r="X144" s="6"/>
      <c r="Y144" s="6"/>
      <c r="Z144" s="6"/>
      <c r="AA144" s="6"/>
      <c r="AB144" s="6"/>
      <c r="AC144" s="6"/>
      <c r="AD144" s="6"/>
      <c r="AE144" s="6"/>
      <c r="AF144" s="6"/>
      <c r="AG144" s="6"/>
      <c r="AH144" s="6"/>
      <c r="AI144" s="6"/>
      <c r="AJ144" s="6"/>
      <c r="AK144" s="6"/>
      <c r="AL144" s="6"/>
    </row>
    <row r="145" spans="5:38" s="2" customFormat="1" x14ac:dyDescent="0.3">
      <c r="E145" s="4"/>
      <c r="M145" s="156"/>
      <c r="R145" s="156"/>
      <c r="W145" s="6"/>
      <c r="X145" s="6"/>
      <c r="Y145" s="6"/>
      <c r="Z145" s="6"/>
      <c r="AA145" s="6"/>
      <c r="AB145" s="6"/>
      <c r="AC145" s="6"/>
      <c r="AD145" s="6"/>
      <c r="AE145" s="6"/>
      <c r="AF145" s="6"/>
      <c r="AG145" s="6"/>
      <c r="AH145" s="6"/>
      <c r="AI145" s="6"/>
      <c r="AJ145" s="6"/>
      <c r="AK145" s="6"/>
      <c r="AL145" s="6"/>
    </row>
    <row r="146" spans="5:38" s="2" customFormat="1" x14ac:dyDescent="0.3">
      <c r="E146" s="4"/>
      <c r="M146" s="156"/>
      <c r="R146" s="156"/>
      <c r="W146" s="6"/>
      <c r="X146" s="6"/>
      <c r="Y146" s="6"/>
      <c r="Z146" s="6"/>
      <c r="AA146" s="6"/>
      <c r="AB146" s="6"/>
      <c r="AC146" s="6"/>
      <c r="AD146" s="6"/>
      <c r="AE146" s="6"/>
      <c r="AF146" s="6"/>
      <c r="AG146" s="6"/>
      <c r="AH146" s="6"/>
      <c r="AI146" s="6"/>
      <c r="AJ146" s="6"/>
      <c r="AK146" s="6"/>
      <c r="AL146" s="6"/>
    </row>
    <row r="147" spans="5:38" s="2" customFormat="1" x14ac:dyDescent="0.3">
      <c r="E147" s="4"/>
      <c r="M147" s="156"/>
      <c r="R147" s="156"/>
      <c r="W147" s="6"/>
      <c r="X147" s="6"/>
      <c r="Y147" s="6"/>
      <c r="Z147" s="6"/>
      <c r="AA147" s="6"/>
      <c r="AB147" s="6"/>
      <c r="AC147" s="6"/>
      <c r="AD147" s="6"/>
      <c r="AE147" s="6"/>
      <c r="AF147" s="6"/>
      <c r="AG147" s="6"/>
      <c r="AH147" s="6"/>
      <c r="AI147" s="6"/>
      <c r="AJ147" s="6"/>
      <c r="AK147" s="6"/>
      <c r="AL147" s="6"/>
    </row>
    <row r="148" spans="5:38" s="2" customFormat="1" x14ac:dyDescent="0.3">
      <c r="E148" s="4"/>
      <c r="M148" s="156"/>
      <c r="R148" s="156"/>
      <c r="W148" s="6"/>
      <c r="X148" s="6"/>
      <c r="Y148" s="6"/>
      <c r="Z148" s="6"/>
      <c r="AA148" s="6"/>
      <c r="AB148" s="6"/>
      <c r="AC148" s="6"/>
      <c r="AD148" s="6"/>
      <c r="AE148" s="6"/>
      <c r="AF148" s="6"/>
      <c r="AG148" s="6"/>
      <c r="AH148" s="6"/>
      <c r="AI148" s="6"/>
      <c r="AJ148" s="6"/>
      <c r="AK148" s="6"/>
      <c r="AL148" s="6"/>
    </row>
    <row r="149" spans="5:38" s="2" customFormat="1" x14ac:dyDescent="0.3">
      <c r="E149" s="4"/>
      <c r="M149" s="156"/>
      <c r="R149" s="156"/>
      <c r="W149" s="6"/>
      <c r="X149" s="6"/>
      <c r="Y149" s="6"/>
      <c r="Z149" s="6"/>
      <c r="AA149" s="6"/>
      <c r="AB149" s="6"/>
      <c r="AC149" s="6"/>
      <c r="AD149" s="6"/>
      <c r="AE149" s="6"/>
      <c r="AF149" s="6"/>
      <c r="AG149" s="6"/>
      <c r="AH149" s="6"/>
      <c r="AI149" s="6"/>
      <c r="AJ149" s="6"/>
      <c r="AK149" s="6"/>
      <c r="AL149" s="6"/>
    </row>
    <row r="150" spans="5:38" s="2" customFormat="1" x14ac:dyDescent="0.3">
      <c r="E150" s="4"/>
      <c r="M150" s="156"/>
      <c r="R150" s="156"/>
      <c r="W150" s="6"/>
      <c r="X150" s="6"/>
      <c r="Y150" s="6"/>
      <c r="Z150" s="6"/>
      <c r="AA150" s="6"/>
      <c r="AB150" s="6"/>
      <c r="AC150" s="6"/>
      <c r="AD150" s="6"/>
      <c r="AE150" s="6"/>
      <c r="AF150" s="6"/>
      <c r="AG150" s="6"/>
      <c r="AH150" s="6"/>
      <c r="AI150" s="6"/>
      <c r="AJ150" s="6"/>
      <c r="AK150" s="6"/>
      <c r="AL150" s="6"/>
    </row>
    <row r="151" spans="5:38" s="2" customFormat="1" x14ac:dyDescent="0.3">
      <c r="E151" s="4"/>
      <c r="M151" s="156"/>
      <c r="R151" s="156"/>
      <c r="W151" s="6"/>
      <c r="X151" s="6"/>
      <c r="Y151" s="6"/>
      <c r="Z151" s="6"/>
      <c r="AA151" s="6"/>
      <c r="AB151" s="6"/>
      <c r="AC151" s="6"/>
      <c r="AD151" s="6"/>
      <c r="AE151" s="6"/>
      <c r="AF151" s="6"/>
      <c r="AG151" s="6"/>
      <c r="AH151" s="6"/>
      <c r="AI151" s="6"/>
      <c r="AJ151" s="6"/>
      <c r="AK151" s="6"/>
      <c r="AL151" s="6"/>
    </row>
    <row r="152" spans="5:38" s="2" customFormat="1" x14ac:dyDescent="0.3">
      <c r="E152" s="4"/>
      <c r="M152" s="156"/>
      <c r="R152" s="156"/>
      <c r="W152" s="6"/>
      <c r="X152" s="6"/>
      <c r="Y152" s="6"/>
      <c r="Z152" s="6"/>
      <c r="AA152" s="6"/>
      <c r="AB152" s="6"/>
      <c r="AC152" s="6"/>
      <c r="AD152" s="6"/>
      <c r="AE152" s="6"/>
      <c r="AF152" s="6"/>
      <c r="AG152" s="6"/>
      <c r="AH152" s="6"/>
      <c r="AI152" s="6"/>
      <c r="AJ152" s="6"/>
      <c r="AK152" s="6"/>
      <c r="AL152" s="6"/>
    </row>
    <row r="153" spans="5:38" s="2" customFormat="1" x14ac:dyDescent="0.3">
      <c r="E153" s="4"/>
      <c r="M153" s="156"/>
      <c r="R153" s="156"/>
      <c r="W153" s="6"/>
      <c r="X153" s="6"/>
      <c r="Y153" s="6"/>
      <c r="Z153" s="6"/>
      <c r="AA153" s="6"/>
      <c r="AB153" s="6"/>
      <c r="AC153" s="6"/>
      <c r="AD153" s="6"/>
      <c r="AE153" s="6"/>
      <c r="AF153" s="6"/>
      <c r="AG153" s="6"/>
      <c r="AH153" s="6"/>
      <c r="AI153" s="6"/>
      <c r="AJ153" s="6"/>
      <c r="AK153" s="6"/>
      <c r="AL153" s="6"/>
    </row>
    <row r="154" spans="5:38" s="2" customFormat="1" x14ac:dyDescent="0.3">
      <c r="E154" s="4"/>
      <c r="M154" s="156"/>
      <c r="R154" s="156"/>
      <c r="W154" s="6"/>
      <c r="X154" s="6"/>
      <c r="Y154" s="6"/>
      <c r="Z154" s="6"/>
      <c r="AA154" s="6"/>
      <c r="AB154" s="6"/>
      <c r="AC154" s="6"/>
      <c r="AD154" s="6"/>
      <c r="AE154" s="6"/>
      <c r="AF154" s="6"/>
      <c r="AG154" s="6"/>
      <c r="AH154" s="6"/>
      <c r="AI154" s="6"/>
      <c r="AJ154" s="6"/>
      <c r="AK154" s="6"/>
      <c r="AL154" s="6"/>
    </row>
    <row r="155" spans="5:38" s="2" customFormat="1" x14ac:dyDescent="0.3">
      <c r="E155" s="4"/>
      <c r="M155" s="156"/>
      <c r="R155" s="156"/>
      <c r="W155" s="6"/>
      <c r="X155" s="6"/>
      <c r="Y155" s="6"/>
      <c r="Z155" s="6"/>
      <c r="AA155" s="6"/>
      <c r="AB155" s="6"/>
      <c r="AC155" s="6"/>
      <c r="AD155" s="6"/>
      <c r="AE155" s="6"/>
      <c r="AF155" s="6"/>
      <c r="AG155" s="6"/>
      <c r="AH155" s="6"/>
      <c r="AI155" s="6"/>
      <c r="AJ155" s="6"/>
      <c r="AK155" s="6"/>
      <c r="AL155" s="6"/>
    </row>
    <row r="156" spans="5:38" s="2" customFormat="1" x14ac:dyDescent="0.3">
      <c r="E156" s="4"/>
      <c r="M156" s="156"/>
      <c r="R156" s="156"/>
      <c r="W156" s="6"/>
      <c r="X156" s="6"/>
      <c r="Y156" s="6"/>
      <c r="Z156" s="6"/>
      <c r="AA156" s="6"/>
      <c r="AB156" s="6"/>
      <c r="AC156" s="6"/>
      <c r="AD156" s="6"/>
      <c r="AE156" s="6"/>
      <c r="AF156" s="6"/>
      <c r="AG156" s="6"/>
      <c r="AH156" s="6"/>
      <c r="AI156" s="6"/>
      <c r="AJ156" s="6"/>
      <c r="AK156" s="6"/>
      <c r="AL156" s="6"/>
    </row>
    <row r="157" spans="5:38" s="2" customFormat="1" x14ac:dyDescent="0.3">
      <c r="E157" s="4"/>
      <c r="M157" s="156"/>
      <c r="R157" s="156"/>
      <c r="W157" s="6"/>
      <c r="X157" s="6"/>
      <c r="Y157" s="6"/>
      <c r="Z157" s="6"/>
      <c r="AA157" s="6"/>
      <c r="AB157" s="6"/>
      <c r="AC157" s="6"/>
      <c r="AD157" s="6"/>
      <c r="AE157" s="6"/>
      <c r="AF157" s="6"/>
      <c r="AG157" s="6"/>
      <c r="AH157" s="6"/>
      <c r="AI157" s="6"/>
      <c r="AJ157" s="6"/>
      <c r="AK157" s="6"/>
      <c r="AL157" s="6"/>
    </row>
    <row r="158" spans="5:38" s="2" customFormat="1" x14ac:dyDescent="0.3">
      <c r="E158" s="4"/>
      <c r="M158" s="156"/>
      <c r="R158" s="156"/>
      <c r="W158" s="6"/>
      <c r="X158" s="6"/>
      <c r="Y158" s="6"/>
      <c r="Z158" s="6"/>
      <c r="AA158" s="6"/>
      <c r="AB158" s="6"/>
      <c r="AC158" s="6"/>
      <c r="AD158" s="6"/>
      <c r="AE158" s="6"/>
      <c r="AF158" s="6"/>
      <c r="AG158" s="6"/>
      <c r="AH158" s="6"/>
      <c r="AI158" s="6"/>
      <c r="AJ158" s="6"/>
      <c r="AK158" s="6"/>
      <c r="AL158" s="6"/>
    </row>
    <row r="159" spans="5:38" s="2" customFormat="1" x14ac:dyDescent="0.3">
      <c r="E159" s="4"/>
      <c r="M159" s="156"/>
      <c r="R159" s="156"/>
      <c r="W159" s="6"/>
      <c r="X159" s="6"/>
      <c r="Y159" s="6"/>
      <c r="Z159" s="6"/>
      <c r="AA159" s="6"/>
      <c r="AB159" s="6"/>
      <c r="AC159" s="6"/>
      <c r="AD159" s="6"/>
      <c r="AE159" s="6"/>
      <c r="AF159" s="6"/>
      <c r="AG159" s="6"/>
      <c r="AH159" s="6"/>
      <c r="AI159" s="6"/>
      <c r="AJ159" s="6"/>
      <c r="AK159" s="6"/>
      <c r="AL159" s="6"/>
    </row>
    <row r="160" spans="5:38" s="2" customFormat="1" x14ac:dyDescent="0.3">
      <c r="E160" s="4"/>
      <c r="M160" s="156"/>
      <c r="R160" s="156"/>
      <c r="W160" s="6"/>
      <c r="X160" s="6"/>
      <c r="Y160" s="6"/>
      <c r="Z160" s="6"/>
      <c r="AA160" s="6"/>
      <c r="AB160" s="6"/>
      <c r="AC160" s="6"/>
      <c r="AD160" s="6"/>
      <c r="AE160" s="6"/>
      <c r="AF160" s="6"/>
      <c r="AG160" s="6"/>
      <c r="AH160" s="6"/>
      <c r="AI160" s="6"/>
      <c r="AJ160" s="6"/>
      <c r="AK160" s="6"/>
      <c r="AL160" s="6"/>
    </row>
    <row r="161" spans="4:45" x14ac:dyDescent="0.3">
      <c r="D161" s="2"/>
      <c r="F161" s="2"/>
      <c r="G161" s="2"/>
      <c r="I161" s="2"/>
      <c r="J161" s="2"/>
      <c r="K161" s="2"/>
      <c r="L161" s="2"/>
      <c r="M161" s="156"/>
      <c r="O161" s="2"/>
      <c r="P161" s="2"/>
      <c r="Q161" s="2"/>
      <c r="R161" s="156"/>
      <c r="T161" s="2"/>
      <c r="AD161" s="6"/>
      <c r="AE161" s="6"/>
      <c r="AF161" s="6"/>
      <c r="AL161" s="6"/>
      <c r="AM161" s="2"/>
    </row>
    <row r="162" spans="4:45" x14ac:dyDescent="0.3">
      <c r="D162" s="2"/>
      <c r="F162" s="2"/>
      <c r="G162" s="2"/>
      <c r="I162" s="2"/>
      <c r="J162" s="2"/>
      <c r="K162" s="2"/>
      <c r="L162" s="2"/>
      <c r="M162" s="156"/>
      <c r="O162" s="2"/>
      <c r="P162" s="2"/>
      <c r="Q162" s="2"/>
      <c r="R162" s="156"/>
      <c r="T162" s="2"/>
      <c r="AD162" s="6"/>
      <c r="AE162" s="6"/>
      <c r="AF162" s="6"/>
      <c r="AL162" s="6"/>
      <c r="AM162" s="2"/>
    </row>
    <row r="163" spans="4:45" x14ac:dyDescent="0.3">
      <c r="D163" s="2"/>
      <c r="F163" s="2"/>
      <c r="G163" s="2"/>
      <c r="I163" s="2"/>
      <c r="J163" s="2"/>
      <c r="K163" s="2"/>
      <c r="L163" s="2"/>
      <c r="M163" s="156"/>
      <c r="O163" s="2"/>
      <c r="P163" s="2"/>
      <c r="Q163" s="2"/>
      <c r="R163" s="156"/>
      <c r="T163" s="2"/>
      <c r="AD163" s="6"/>
      <c r="AE163" s="6"/>
      <c r="AF163" s="6"/>
      <c r="AL163" s="6"/>
      <c r="AM163" s="2"/>
    </row>
    <row r="164" spans="4:45" x14ac:dyDescent="0.3">
      <c r="D164" s="2"/>
      <c r="F164" s="2"/>
      <c r="G164" s="2"/>
      <c r="I164" s="2"/>
      <c r="J164" s="2"/>
      <c r="K164" s="2"/>
      <c r="L164" s="2"/>
      <c r="M164" s="156"/>
      <c r="O164" s="2"/>
      <c r="P164" s="2"/>
      <c r="Q164" s="2"/>
      <c r="R164" s="156"/>
      <c r="T164" s="2"/>
      <c r="AD164" s="6"/>
      <c r="AE164" s="6"/>
      <c r="AF164" s="6"/>
      <c r="AL164" s="6"/>
      <c r="AM164" s="2"/>
    </row>
    <row r="165" spans="4:45" x14ac:dyDescent="0.3">
      <c r="D165" s="2"/>
      <c r="F165" s="2"/>
      <c r="G165" s="2"/>
      <c r="I165" s="2"/>
      <c r="J165" s="2"/>
      <c r="K165" s="2"/>
      <c r="L165" s="2"/>
      <c r="M165" s="156"/>
      <c r="O165" s="2"/>
      <c r="P165" s="2"/>
      <c r="Q165" s="2"/>
      <c r="R165" s="156"/>
      <c r="T165" s="2"/>
      <c r="Y165" s="84"/>
      <c r="Z165" s="84"/>
      <c r="AA165" s="84"/>
      <c r="AB165" s="84"/>
      <c r="AC165" s="84"/>
      <c r="AD165" s="84"/>
      <c r="AE165" s="84"/>
      <c r="AF165" s="84"/>
      <c r="AG165" s="84"/>
      <c r="AH165" s="84"/>
      <c r="AI165" s="84"/>
      <c r="AJ165" s="84"/>
      <c r="AK165" s="84"/>
      <c r="AL165" s="84"/>
      <c r="AM165" s="3"/>
      <c r="AN165" s="3"/>
      <c r="AO165" s="3"/>
      <c r="AP165" s="3"/>
      <c r="AQ165" s="3"/>
      <c r="AR165" s="3"/>
      <c r="AS165" s="3"/>
    </row>
    <row r="166" spans="4:45" x14ac:dyDescent="0.3">
      <c r="D166" s="2"/>
      <c r="F166" s="2"/>
      <c r="G166" s="2"/>
      <c r="I166" s="2"/>
      <c r="J166" s="2"/>
      <c r="K166" s="2"/>
      <c r="L166" s="2"/>
      <c r="M166" s="156"/>
      <c r="O166" s="2"/>
      <c r="P166" s="2"/>
      <c r="Q166" s="2"/>
      <c r="R166" s="156"/>
      <c r="T166" s="2"/>
    </row>
    <row r="167" spans="4:45" x14ac:dyDescent="0.3">
      <c r="D167" s="2"/>
      <c r="F167" s="2"/>
      <c r="G167" s="2"/>
      <c r="I167" s="2"/>
      <c r="J167" s="2"/>
      <c r="K167" s="2"/>
      <c r="L167" s="2"/>
      <c r="M167" s="156"/>
      <c r="O167" s="2"/>
      <c r="P167" s="2"/>
      <c r="Q167" s="2"/>
      <c r="R167" s="156"/>
      <c r="T167" s="2"/>
    </row>
    <row r="168" spans="4:45" x14ac:dyDescent="0.3">
      <c r="D168" s="2"/>
      <c r="F168" s="2"/>
      <c r="G168" s="2"/>
      <c r="I168" s="2"/>
      <c r="J168" s="2"/>
      <c r="K168" s="2"/>
      <c r="L168" s="2"/>
      <c r="M168" s="156"/>
      <c r="O168" s="2"/>
      <c r="P168" s="2"/>
      <c r="Q168" s="2"/>
      <c r="R168" s="156"/>
      <c r="T168" s="2"/>
    </row>
  </sheetData>
  <sheetProtection algorithmName="SHA-512" hashValue="ji7nEsIjn+vzqXuDw8twGpQ0xM6/6NPvCCKneHIW8YSEIHTEbEjht/ozODWyLwjE+/0zq7tS2q4/8eWuhLEXtg==" saltValue="OTq55+IJqd1Pc/ON7mG1rg==" spinCount="100000" sheet="1" objects="1" scenarios="1"/>
  <phoneticPr fontId="51" type="noConversion"/>
  <conditionalFormatting sqref="R13">
    <cfRule type="cellIs" dxfId="1" priority="1" operator="equal">
      <formula>1</formula>
    </cfRule>
  </conditionalFormatting>
  <conditionalFormatting sqref="T13">
    <cfRule type="cellIs" dxfId="0" priority="2" operator="equal">
      <formula>1</formula>
    </cfRule>
  </conditionalFormatting>
  <dataValidations count="1">
    <dataValidation type="list" allowBlank="1" showInputMessage="1" showErrorMessage="1" sqref="F57:F58" xr:uid="{00000000-0002-0000-0100-000000000000}">
      <formula1>"LA,LB,LC,LD,LE"</formula1>
    </dataValidation>
  </dataValidations>
  <pageMargins left="0.70866141732283472" right="0.70866141732283472" top="0.74803149606299213" bottom="0.74803149606299213" header="0.31496062992125984" footer="0.31496062992125984"/>
  <pageSetup paperSize="9" scale="65" orientation="landscape" r:id="rId1"/>
  <headerFooter>
    <oddFooter>&amp;LPO-Raad</oddFooter>
  </headerFooter>
  <colBreaks count="1" manualBreakCount="1">
    <brk id="22" min="1" max="317"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AB040ED-19A1-48B3-8270-2709B0525329}">
          <x14:formula1>
            <xm:f>tab!$A$33:$A$63</xm:f>
          </x14:formula1>
          <xm:sqref>F15 F16:F55</xm:sqref>
        </x14:dataValidation>
        <x14:dataValidation type="list" allowBlank="1" showInputMessage="1" showErrorMessage="1" xr:uid="{CB9CC2B5-8CC5-4A5D-9745-D69B1892048D}">
          <x14:formula1>
            <xm:f>tab!$C$32:$U$32</xm:f>
          </x14:formula1>
          <xm:sqref>G15 G16:G55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390ED-59CD-4018-A75E-FCA63492A4AB}">
  <sheetPr>
    <pageSetUpPr fitToPage="1"/>
  </sheetPr>
  <dimension ref="B1:AN168"/>
  <sheetViews>
    <sheetView zoomScale="85" zoomScaleNormal="85" zoomScaleSheetLayoutView="85" workbookViewId="0">
      <selection activeCell="U69" sqref="U69"/>
    </sheetView>
  </sheetViews>
  <sheetFormatPr defaultColWidth="9.109375" defaultRowHeight="13.8" x14ac:dyDescent="0.3"/>
  <cols>
    <col min="1" max="1" width="3.5546875" style="2" customWidth="1"/>
    <col min="2" max="2" width="2.5546875" style="2" customWidth="1"/>
    <col min="3" max="3" width="1.5546875" style="2" customWidth="1"/>
    <col min="4" max="4" width="35.6640625" style="3" customWidth="1"/>
    <col min="5" max="5" width="6.5546875" style="4" customWidth="1"/>
    <col min="6" max="6" width="7.88671875" style="4" customWidth="1"/>
    <col min="7" max="7" width="7.5546875" style="4" customWidth="1"/>
    <col min="8" max="8" width="1.6640625" style="2" customWidth="1"/>
    <col min="9" max="12" width="14.33203125" style="2" customWidth="1"/>
    <col min="13" max="13" width="1.6640625" style="2" customWidth="1"/>
    <col min="14" max="15" width="14.33203125" style="4" customWidth="1"/>
    <col min="16" max="16" width="14.33203125" style="148" customWidth="1"/>
    <col min="17" max="17" width="1.5546875" style="2" customWidth="1"/>
    <col min="18" max="18" width="2.5546875" style="2" customWidth="1"/>
    <col min="19" max="20" width="9.44140625" style="6" customWidth="1"/>
    <col min="21" max="24" width="13.44140625" style="6" customWidth="1"/>
    <col min="25" max="25" width="2.5546875" style="94" customWidth="1"/>
    <col min="26" max="26" width="8.5546875" style="95" customWidth="1"/>
    <col min="27" max="27" width="8.5546875" style="96" customWidth="1"/>
    <col min="28" max="32" width="8.5546875" style="6" customWidth="1"/>
    <col min="33" max="33" width="8.5546875" style="77" customWidth="1"/>
    <col min="34" max="34" width="8.5546875" style="7" customWidth="1"/>
    <col min="35" max="40" width="8.5546875" style="2" customWidth="1"/>
    <col min="41" max="41" width="11.109375" style="2" customWidth="1"/>
    <col min="42" max="46" width="9.44140625" style="2" bestFit="1" customWidth="1"/>
    <col min="47" max="16384" width="9.109375" style="2"/>
  </cols>
  <sheetData>
    <row r="1" spans="2:36" ht="12.75" customHeight="1" x14ac:dyDescent="0.3"/>
    <row r="2" spans="2:36" x14ac:dyDescent="0.3">
      <c r="B2" s="8" t="s">
        <v>14</v>
      </c>
      <c r="C2" s="9"/>
      <c r="D2" s="10"/>
      <c r="E2" s="11"/>
      <c r="F2" s="11"/>
      <c r="G2" s="11"/>
      <c r="H2" s="9"/>
      <c r="I2" s="9"/>
      <c r="J2" s="9"/>
      <c r="K2" s="9"/>
      <c r="L2" s="9"/>
      <c r="M2" s="9"/>
      <c r="N2" s="11"/>
      <c r="O2" s="11"/>
      <c r="P2" s="149"/>
      <c r="Q2" s="9"/>
      <c r="R2" s="12"/>
    </row>
    <row r="3" spans="2:36" x14ac:dyDescent="0.3">
      <c r="B3" s="13"/>
      <c r="C3" s="14"/>
      <c r="D3" s="15"/>
      <c r="E3" s="16"/>
      <c r="F3" s="16"/>
      <c r="G3" s="16"/>
      <c r="H3" s="14"/>
      <c r="I3" s="14"/>
      <c r="J3" s="14"/>
      <c r="K3" s="14"/>
      <c r="L3" s="14"/>
      <c r="M3" s="14"/>
      <c r="N3" s="16"/>
      <c r="O3" s="16"/>
      <c r="P3" s="150"/>
      <c r="Q3" s="14"/>
      <c r="R3" s="18"/>
    </row>
    <row r="4" spans="2:36" s="24" customFormat="1" ht="18" x14ac:dyDescent="0.35">
      <c r="B4" s="19"/>
      <c r="C4" s="20" t="str">
        <f>"VOORZIENING INDIVIDUELE PROFESSIONALISERING "&amp;tab!B2</f>
        <v>VOORZIENING INDIVIDUELE PROFESSIONALISERING 2023</v>
      </c>
      <c r="D4" s="21"/>
      <c r="E4" s="22"/>
      <c r="F4" s="22"/>
      <c r="G4" s="22"/>
      <c r="H4" s="21"/>
      <c r="I4" s="21"/>
      <c r="J4" s="21"/>
      <c r="K4" s="21"/>
      <c r="L4" s="21"/>
      <c r="M4" s="21"/>
      <c r="N4" s="22"/>
      <c r="O4" s="22"/>
      <c r="P4" s="22"/>
      <c r="Q4" s="21"/>
      <c r="R4" s="23"/>
      <c r="S4" s="25"/>
      <c r="T4" s="25"/>
      <c r="U4" s="25"/>
      <c r="V4" s="25"/>
      <c r="W4" s="25"/>
      <c r="X4" s="25"/>
      <c r="Y4" s="97"/>
      <c r="Z4" s="113"/>
      <c r="AA4" s="97"/>
      <c r="AB4" s="25"/>
      <c r="AC4" s="25"/>
      <c r="AD4" s="98"/>
      <c r="AE4" s="99"/>
      <c r="AF4" s="100"/>
      <c r="AG4" s="101"/>
      <c r="AH4" s="26"/>
    </row>
    <row r="5" spans="2:36" s="24" customFormat="1" ht="18" x14ac:dyDescent="0.35">
      <c r="B5" s="19"/>
      <c r="C5" s="93" t="s">
        <v>64</v>
      </c>
      <c r="D5" s="21"/>
      <c r="E5" s="22"/>
      <c r="F5" s="22"/>
      <c r="G5" s="22"/>
      <c r="H5" s="21"/>
      <c r="I5" s="21"/>
      <c r="J5" s="21"/>
      <c r="K5" s="21"/>
      <c r="L5" s="21"/>
      <c r="M5" s="21"/>
      <c r="N5" s="22"/>
      <c r="O5" s="22"/>
      <c r="P5" s="22"/>
      <c r="Q5" s="21"/>
      <c r="R5" s="23"/>
      <c r="S5" s="25"/>
      <c r="T5" s="25"/>
      <c r="U5" s="25"/>
      <c r="V5" s="25"/>
      <c r="W5" s="25"/>
      <c r="X5" s="25"/>
      <c r="Y5" s="97"/>
      <c r="Z5" s="113"/>
      <c r="AA5" s="97"/>
      <c r="AB5" s="25"/>
      <c r="AC5" s="25"/>
      <c r="AD5" s="98"/>
      <c r="AE5" s="99"/>
      <c r="AF5" s="100"/>
      <c r="AG5" s="101"/>
      <c r="AH5" s="26"/>
    </row>
    <row r="6" spans="2:36" ht="12.75" customHeight="1" x14ac:dyDescent="0.3">
      <c r="B6" s="13"/>
      <c r="C6" s="14"/>
      <c r="D6" s="14"/>
      <c r="E6" s="16"/>
      <c r="F6" s="16"/>
      <c r="G6" s="16"/>
      <c r="H6" s="14"/>
      <c r="I6" s="14"/>
      <c r="J6" s="14"/>
      <c r="K6" s="14"/>
      <c r="L6" s="14"/>
      <c r="M6" s="14"/>
      <c r="N6" s="16"/>
      <c r="O6" s="16"/>
      <c r="P6" s="150"/>
      <c r="Q6" s="14"/>
      <c r="R6" s="18"/>
      <c r="Y6" s="96"/>
      <c r="AD6" s="102"/>
      <c r="AE6" s="77"/>
      <c r="AF6" s="103"/>
      <c r="AG6" s="104"/>
      <c r="AH6" s="5"/>
    </row>
    <row r="7" spans="2:36" ht="12.75" customHeight="1" x14ac:dyDescent="0.3">
      <c r="B7" s="13"/>
      <c r="C7" s="14"/>
      <c r="D7" s="14"/>
      <c r="E7" s="16"/>
      <c r="F7" s="16"/>
      <c r="G7" s="16"/>
      <c r="H7" s="14"/>
      <c r="I7" s="14"/>
      <c r="J7" s="14"/>
      <c r="K7" s="14"/>
      <c r="L7" s="14"/>
      <c r="M7" s="14"/>
      <c r="N7" s="16"/>
      <c r="O7" s="16"/>
      <c r="P7" s="150"/>
      <c r="Q7" s="14"/>
      <c r="R7" s="18"/>
      <c r="Y7" s="96"/>
      <c r="AD7" s="102"/>
      <c r="AE7" s="77"/>
      <c r="AF7" s="103"/>
      <c r="AG7" s="104"/>
      <c r="AH7" s="5"/>
    </row>
    <row r="8" spans="2:36" ht="12.75" customHeight="1" x14ac:dyDescent="0.3">
      <c r="B8" s="13"/>
      <c r="C8" s="27"/>
      <c r="D8" s="28"/>
      <c r="E8" s="29"/>
      <c r="F8" s="29"/>
      <c r="G8" s="29"/>
      <c r="H8" s="30"/>
      <c r="I8" s="218"/>
      <c r="J8" s="30"/>
      <c r="K8" s="30"/>
      <c r="L8" s="30"/>
      <c r="M8" s="30"/>
      <c r="N8" s="29"/>
      <c r="O8" s="29"/>
      <c r="P8" s="151"/>
      <c r="Q8" s="31"/>
      <c r="R8" s="18"/>
      <c r="W8" s="88"/>
      <c r="X8" s="89"/>
      <c r="Y8" s="96"/>
      <c r="AD8" s="102"/>
      <c r="AE8" s="77"/>
      <c r="AF8" s="103"/>
      <c r="AG8" s="104"/>
      <c r="AH8" s="5"/>
    </row>
    <row r="9" spans="2:36" ht="12.75" customHeight="1" x14ac:dyDescent="0.3">
      <c r="B9" s="13"/>
      <c r="C9" s="27"/>
      <c r="D9" s="122" t="str">
        <f>"Hoogte voorziening individuele professionalisering ultimo "&amp;tab!B2</f>
        <v>Hoogte voorziening individuele professionalisering ultimo 2023</v>
      </c>
      <c r="H9" s="4"/>
      <c r="I9" s="219">
        <f>SUM(L15:L55)+SUM(P15:P55)</f>
        <v>5112.3963833634734</v>
      </c>
      <c r="J9" s="4"/>
      <c r="K9" s="4"/>
      <c r="L9" s="220">
        <f>SUM(L15:L55)</f>
        <v>2712.396383363473</v>
      </c>
      <c r="M9" s="4"/>
      <c r="P9" s="220">
        <f>SUM(P15:P55)</f>
        <v>2400</v>
      </c>
      <c r="R9" s="18"/>
      <c r="W9" s="88"/>
      <c r="X9" s="89"/>
      <c r="Y9" s="96"/>
      <c r="AD9" s="102"/>
      <c r="AE9" s="77"/>
      <c r="AF9" s="103"/>
      <c r="AG9" s="104"/>
      <c r="AH9" s="5"/>
    </row>
    <row r="10" spans="2:36" ht="12.75" customHeight="1" x14ac:dyDescent="0.3">
      <c r="B10" s="13"/>
      <c r="C10" s="27"/>
      <c r="D10" s="28"/>
      <c r="E10" s="29"/>
      <c r="F10" s="29"/>
      <c r="G10" s="29"/>
      <c r="H10" s="30"/>
      <c r="I10" s="29"/>
      <c r="J10" s="29"/>
      <c r="K10" s="29"/>
      <c r="L10" s="151"/>
      <c r="M10" s="30"/>
      <c r="N10" s="29"/>
      <c r="O10" s="29"/>
      <c r="P10" s="151"/>
      <c r="R10" s="18"/>
      <c r="Y10" s="96"/>
      <c r="AD10" s="102"/>
      <c r="AE10" s="77"/>
      <c r="AF10" s="103"/>
      <c r="AG10" s="104"/>
      <c r="AH10" s="5"/>
    </row>
    <row r="11" spans="2:36" s="41" customFormat="1" ht="12.75" customHeight="1" x14ac:dyDescent="0.3">
      <c r="B11" s="32"/>
      <c r="C11" s="33"/>
      <c r="D11" s="34" t="s">
        <v>18</v>
      </c>
      <c r="E11" s="35"/>
      <c r="F11" s="35"/>
      <c r="G11" s="35"/>
      <c r="H11" s="35"/>
      <c r="I11" s="34" t="s">
        <v>65</v>
      </c>
      <c r="J11" s="35"/>
      <c r="K11" s="35"/>
      <c r="L11" s="157"/>
      <c r="M11" s="35"/>
      <c r="N11" s="34" t="s">
        <v>66</v>
      </c>
      <c r="O11" s="35"/>
      <c r="P11" s="157"/>
      <c r="Q11" s="37"/>
      <c r="R11" s="38"/>
      <c r="S11" s="39"/>
      <c r="T11" s="39"/>
      <c r="U11" s="6"/>
      <c r="V11" s="40"/>
      <c r="W11" s="6"/>
      <c r="X11" s="6"/>
      <c r="Y11" s="77"/>
      <c r="Z11" s="105"/>
      <c r="AA11" s="106"/>
      <c r="AB11" s="77"/>
      <c r="AC11" s="77"/>
      <c r="AD11" s="77"/>
      <c r="AE11" s="77"/>
      <c r="AF11" s="77"/>
      <c r="AG11" s="77"/>
      <c r="AI11" s="42"/>
      <c r="AJ11" s="42"/>
    </row>
    <row r="12" spans="2:36" s="41" customFormat="1" ht="12.75" customHeight="1" x14ac:dyDescent="0.3">
      <c r="B12" s="32"/>
      <c r="C12" s="33"/>
      <c r="D12" s="221" t="s">
        <v>21</v>
      </c>
      <c r="E12" s="222" t="s">
        <v>23</v>
      </c>
      <c r="F12" s="222" t="s">
        <v>24</v>
      </c>
      <c r="G12" s="222" t="s">
        <v>67</v>
      </c>
      <c r="H12" s="222"/>
      <c r="I12" s="223" t="s">
        <v>25</v>
      </c>
      <c r="J12" s="223" t="s">
        <v>26</v>
      </c>
      <c r="K12" s="223" t="s">
        <v>28</v>
      </c>
      <c r="L12" s="227" t="s">
        <v>68</v>
      </c>
      <c r="M12" s="222"/>
      <c r="N12" s="223" t="s">
        <v>69</v>
      </c>
      <c r="O12" s="223" t="s">
        <v>70</v>
      </c>
      <c r="P12" s="227" t="s">
        <v>68</v>
      </c>
      <c r="Q12" s="43"/>
      <c r="R12" s="44"/>
      <c r="S12" s="45"/>
      <c r="T12" s="45"/>
      <c r="U12" s="46" t="s">
        <v>30</v>
      </c>
      <c r="V12" s="47" t="s">
        <v>31</v>
      </c>
      <c r="W12" s="45" t="s">
        <v>32</v>
      </c>
      <c r="X12" s="45" t="s">
        <v>32</v>
      </c>
      <c r="Y12" s="77"/>
      <c r="Z12" s="107"/>
      <c r="AA12" s="106"/>
      <c r="AB12" s="77"/>
      <c r="AC12" s="77"/>
      <c r="AD12" s="77"/>
      <c r="AE12" s="77"/>
      <c r="AF12" s="77"/>
      <c r="AG12" s="77"/>
      <c r="AI12" s="42"/>
      <c r="AJ12" s="48"/>
    </row>
    <row r="13" spans="2:36" s="54" customFormat="1" ht="12.75" customHeight="1" x14ac:dyDescent="0.3">
      <c r="B13" s="49"/>
      <c r="C13" s="50"/>
      <c r="D13" s="221"/>
      <c r="E13" s="222"/>
      <c r="F13" s="222"/>
      <c r="G13" s="222"/>
      <c r="H13" s="222"/>
      <c r="I13" s="223" t="s">
        <v>35</v>
      </c>
      <c r="J13" s="224" t="s">
        <v>36</v>
      </c>
      <c r="K13" s="223"/>
      <c r="L13" s="228"/>
      <c r="M13" s="222"/>
      <c r="N13" s="223" t="s">
        <v>71</v>
      </c>
      <c r="O13" s="223" t="s">
        <v>72</v>
      </c>
      <c r="P13" s="228"/>
      <c r="Q13" s="51"/>
      <c r="R13" s="52"/>
      <c r="S13" s="6"/>
      <c r="T13" s="6"/>
      <c r="U13" s="46" t="s">
        <v>38</v>
      </c>
      <c r="V13" s="53">
        <f>tab!B4</f>
        <v>0.6</v>
      </c>
      <c r="W13" s="45" t="s">
        <v>39</v>
      </c>
      <c r="X13" s="45" t="s">
        <v>40</v>
      </c>
      <c r="Y13" s="6"/>
      <c r="Z13" s="107"/>
      <c r="AA13" s="108"/>
      <c r="AB13" s="6"/>
      <c r="AC13" s="6"/>
      <c r="AD13" s="6"/>
      <c r="AE13" s="6"/>
      <c r="AF13" s="6"/>
      <c r="AG13" s="6"/>
      <c r="AJ13" s="55"/>
    </row>
    <row r="14" spans="2:36" ht="12.75" customHeight="1" x14ac:dyDescent="0.3">
      <c r="B14" s="13"/>
      <c r="C14" s="56"/>
      <c r="D14" s="57"/>
      <c r="E14" s="58"/>
      <c r="F14" s="58"/>
      <c r="G14" s="58"/>
      <c r="H14" s="59"/>
      <c r="I14" s="58"/>
      <c r="J14" s="58"/>
      <c r="K14" s="60"/>
      <c r="L14" s="58"/>
      <c r="M14" s="59"/>
      <c r="N14" s="58"/>
      <c r="O14" s="60"/>
      <c r="P14" s="58"/>
      <c r="Q14" s="61"/>
      <c r="R14" s="18"/>
      <c r="U14" s="46"/>
      <c r="V14" s="62"/>
      <c r="W14" s="46"/>
      <c r="X14" s="46"/>
      <c r="Y14" s="6"/>
      <c r="Z14" s="107"/>
      <c r="AA14" s="108"/>
      <c r="AG14" s="6"/>
      <c r="AH14" s="2"/>
      <c r="AJ14" s="63"/>
    </row>
    <row r="15" spans="2:36" ht="12.75" customHeight="1" x14ac:dyDescent="0.3">
      <c r="B15" s="13"/>
      <c r="C15" s="56"/>
      <c r="D15" s="64" t="s">
        <v>42</v>
      </c>
      <c r="E15" s="65" t="s">
        <v>43</v>
      </c>
      <c r="F15" s="65">
        <v>6</v>
      </c>
      <c r="G15" s="121" t="str">
        <f>IFERROR(VLOOKUP(E15,tab!$A$33:$W$63,23),"")</f>
        <v>DIR</v>
      </c>
      <c r="H15" s="66"/>
      <c r="I15" s="115">
        <v>40</v>
      </c>
      <c r="J15" s="91">
        <f>IF(I15="",0,(I15*X15))</f>
        <v>3390.4954792043409</v>
      </c>
      <c r="K15" s="118">
        <v>0.8</v>
      </c>
      <c r="L15" s="152">
        <f t="shared" ref="L15:L55" si="0">IF(J15="",0,((J15*K15)))</f>
        <v>2712.396383363473</v>
      </c>
      <c r="M15" s="66"/>
      <c r="N15" s="217">
        <v>3000</v>
      </c>
      <c r="O15" s="118">
        <v>0.8</v>
      </c>
      <c r="P15" s="152">
        <f>N15*O15</f>
        <v>2400</v>
      </c>
      <c r="Q15" s="67"/>
      <c r="R15" s="68"/>
      <c r="S15" s="69"/>
      <c r="T15" s="69"/>
      <c r="U15" s="70">
        <f t="shared" ref="U15:U55" si="1">VLOOKUP(E15,salaristabel2023,F15+5,FALSE)</f>
        <v>7324</v>
      </c>
      <c r="V15" s="62">
        <f t="shared" ref="V15:V55" si="2">$V$13</f>
        <v>0.6</v>
      </c>
      <c r="W15" s="71">
        <f>(U15*12/1659)</f>
        <v>52.976491862567812</v>
      </c>
      <c r="X15" s="71">
        <f>(U15*12*(1+V15))/1659</f>
        <v>84.762386980108516</v>
      </c>
      <c r="Y15" s="6"/>
      <c r="AA15" s="108"/>
    </row>
    <row r="16" spans="2:36" ht="12.75" customHeight="1" x14ac:dyDescent="0.3">
      <c r="B16" s="13"/>
      <c r="C16" s="56"/>
      <c r="D16" s="64" t="s">
        <v>44</v>
      </c>
      <c r="E16" s="65"/>
      <c r="F16" s="65"/>
      <c r="G16" s="121" t="str">
        <f>IFERROR(VLOOKUP(E16,tab!$A$33:$W$63,23),"")</f>
        <v/>
      </c>
      <c r="H16" s="66"/>
      <c r="I16" s="115"/>
      <c r="J16" s="91">
        <f t="shared" ref="J16:J55" si="3">IF(I16="",0,(I16*R16))</f>
        <v>0</v>
      </c>
      <c r="K16" s="118"/>
      <c r="L16" s="152">
        <f t="shared" si="0"/>
        <v>0</v>
      </c>
      <c r="M16" s="66"/>
      <c r="N16" s="217"/>
      <c r="O16" s="118"/>
      <c r="P16" s="152">
        <f t="shared" ref="P16:P55" si="4">N16*O16</f>
        <v>0</v>
      </c>
      <c r="Q16" s="67"/>
      <c r="R16" s="68"/>
      <c r="S16" s="69"/>
      <c r="T16" s="69"/>
      <c r="U16" s="70" t="e">
        <f t="shared" si="1"/>
        <v>#N/A</v>
      </c>
      <c r="V16" s="62">
        <f t="shared" si="2"/>
        <v>0.6</v>
      </c>
      <c r="W16" s="71" t="e">
        <f t="shared" ref="W16:W55" si="5">(U16*12/1659)</f>
        <v>#N/A</v>
      </c>
      <c r="X16" s="71" t="e">
        <f t="shared" ref="X16:X55" si="6">(U16*12*(1+V16))/1659</f>
        <v>#N/A</v>
      </c>
      <c r="Y16" s="6"/>
      <c r="AA16" s="108"/>
    </row>
    <row r="17" spans="2:34" ht="12.75" customHeight="1" x14ac:dyDescent="0.3">
      <c r="B17" s="13"/>
      <c r="C17" s="56"/>
      <c r="D17" s="64" t="s">
        <v>45</v>
      </c>
      <c r="E17" s="65"/>
      <c r="F17" s="65"/>
      <c r="G17" s="121" t="str">
        <f>IFERROR(VLOOKUP(E17,tab!$A$33:$W$63,23),"")</f>
        <v/>
      </c>
      <c r="H17" s="66"/>
      <c r="I17" s="115"/>
      <c r="J17" s="91">
        <f t="shared" si="3"/>
        <v>0</v>
      </c>
      <c r="K17" s="118"/>
      <c r="L17" s="152">
        <f t="shared" si="0"/>
        <v>0</v>
      </c>
      <c r="M17" s="66"/>
      <c r="N17" s="217"/>
      <c r="O17" s="118"/>
      <c r="P17" s="152">
        <f t="shared" si="4"/>
        <v>0</v>
      </c>
      <c r="Q17" s="67"/>
      <c r="R17" s="68"/>
      <c r="S17" s="69"/>
      <c r="T17" s="69"/>
      <c r="U17" s="70" t="e">
        <f t="shared" si="1"/>
        <v>#N/A</v>
      </c>
      <c r="V17" s="62">
        <f t="shared" si="2"/>
        <v>0.6</v>
      </c>
      <c r="W17" s="71" t="e">
        <f t="shared" si="5"/>
        <v>#N/A</v>
      </c>
      <c r="X17" s="71" t="e">
        <f t="shared" si="6"/>
        <v>#N/A</v>
      </c>
      <c r="Y17" s="6"/>
      <c r="AA17" s="108"/>
      <c r="AG17" s="6"/>
      <c r="AH17" s="2"/>
    </row>
    <row r="18" spans="2:34" ht="12.75" customHeight="1" x14ac:dyDescent="0.3">
      <c r="B18" s="13"/>
      <c r="C18" s="56"/>
      <c r="D18" s="64"/>
      <c r="E18" s="65"/>
      <c r="F18" s="65"/>
      <c r="G18" s="121" t="str">
        <f>IFERROR(VLOOKUP(E18,tab!$A$33:$W$63,23),"")</f>
        <v/>
      </c>
      <c r="H18" s="66"/>
      <c r="I18" s="115"/>
      <c r="J18" s="91">
        <f t="shared" si="3"/>
        <v>0</v>
      </c>
      <c r="K18" s="118"/>
      <c r="L18" s="152">
        <f t="shared" si="0"/>
        <v>0</v>
      </c>
      <c r="M18" s="66"/>
      <c r="N18" s="217"/>
      <c r="O18" s="118"/>
      <c r="P18" s="152">
        <f t="shared" si="4"/>
        <v>0</v>
      </c>
      <c r="Q18" s="67"/>
      <c r="R18" s="68"/>
      <c r="S18" s="69"/>
      <c r="T18" s="69"/>
      <c r="U18" s="70" t="e">
        <f t="shared" si="1"/>
        <v>#N/A</v>
      </c>
      <c r="V18" s="62">
        <f t="shared" si="2"/>
        <v>0.6</v>
      </c>
      <c r="W18" s="71" t="e">
        <f t="shared" si="5"/>
        <v>#N/A</v>
      </c>
      <c r="X18" s="71" t="e">
        <f t="shared" si="6"/>
        <v>#N/A</v>
      </c>
      <c r="Y18" s="6"/>
      <c r="AA18" s="108"/>
      <c r="AG18" s="6"/>
      <c r="AH18" s="2"/>
    </row>
    <row r="19" spans="2:34" ht="12.75" customHeight="1" x14ac:dyDescent="0.3">
      <c r="B19" s="13"/>
      <c r="C19" s="56"/>
      <c r="D19" s="64"/>
      <c r="E19" s="65"/>
      <c r="F19" s="65"/>
      <c r="G19" s="121" t="str">
        <f>IFERROR(VLOOKUP(E19,tab!$A$33:$W$63,23),"")</f>
        <v/>
      </c>
      <c r="H19" s="66"/>
      <c r="I19" s="115"/>
      <c r="J19" s="91">
        <f t="shared" si="3"/>
        <v>0</v>
      </c>
      <c r="K19" s="118"/>
      <c r="L19" s="152">
        <f t="shared" si="0"/>
        <v>0</v>
      </c>
      <c r="M19" s="66"/>
      <c r="N19" s="217"/>
      <c r="O19" s="118"/>
      <c r="P19" s="152">
        <f t="shared" si="4"/>
        <v>0</v>
      </c>
      <c r="Q19" s="67"/>
      <c r="R19" s="68"/>
      <c r="S19" s="69"/>
      <c r="T19" s="69"/>
      <c r="U19" s="70" t="e">
        <f t="shared" si="1"/>
        <v>#N/A</v>
      </c>
      <c r="V19" s="62">
        <f t="shared" si="2"/>
        <v>0.6</v>
      </c>
      <c r="W19" s="71" t="e">
        <f t="shared" si="5"/>
        <v>#N/A</v>
      </c>
      <c r="X19" s="71" t="e">
        <f t="shared" si="6"/>
        <v>#N/A</v>
      </c>
      <c r="Y19" s="6"/>
      <c r="AA19" s="108"/>
      <c r="AG19" s="6"/>
      <c r="AH19" s="2"/>
    </row>
    <row r="20" spans="2:34" ht="12.75" customHeight="1" x14ac:dyDescent="0.3">
      <c r="B20" s="13"/>
      <c r="C20" s="56"/>
      <c r="D20" s="64"/>
      <c r="E20" s="65"/>
      <c r="F20" s="65"/>
      <c r="G20" s="121" t="str">
        <f>IFERROR(VLOOKUP(E20,tab!$A$33:$W$63,23),"")</f>
        <v/>
      </c>
      <c r="H20" s="66"/>
      <c r="I20" s="115"/>
      <c r="J20" s="91">
        <f t="shared" si="3"/>
        <v>0</v>
      </c>
      <c r="K20" s="118"/>
      <c r="L20" s="152">
        <f t="shared" si="0"/>
        <v>0</v>
      </c>
      <c r="M20" s="66"/>
      <c r="N20" s="217"/>
      <c r="O20" s="118"/>
      <c r="P20" s="152">
        <f t="shared" si="4"/>
        <v>0</v>
      </c>
      <c r="Q20" s="67"/>
      <c r="R20" s="68"/>
      <c r="S20" s="69"/>
      <c r="T20" s="69"/>
      <c r="U20" s="70" t="e">
        <f t="shared" si="1"/>
        <v>#N/A</v>
      </c>
      <c r="V20" s="62">
        <f t="shared" si="2"/>
        <v>0.6</v>
      </c>
      <c r="W20" s="71" t="e">
        <f t="shared" si="5"/>
        <v>#N/A</v>
      </c>
      <c r="X20" s="71" t="e">
        <f t="shared" si="6"/>
        <v>#N/A</v>
      </c>
      <c r="Y20" s="6"/>
      <c r="AA20" s="108"/>
      <c r="AG20" s="6"/>
      <c r="AH20" s="2"/>
    </row>
    <row r="21" spans="2:34" ht="12.75" customHeight="1" x14ac:dyDescent="0.3">
      <c r="B21" s="13"/>
      <c r="C21" s="56"/>
      <c r="D21" s="64"/>
      <c r="E21" s="65"/>
      <c r="F21" s="65"/>
      <c r="G21" s="121" t="str">
        <f>IFERROR(VLOOKUP(E21,tab!$A$33:$W$63,23),"")</f>
        <v/>
      </c>
      <c r="H21" s="66"/>
      <c r="I21" s="115"/>
      <c r="J21" s="91">
        <f t="shared" si="3"/>
        <v>0</v>
      </c>
      <c r="K21" s="118"/>
      <c r="L21" s="152">
        <f t="shared" si="0"/>
        <v>0</v>
      </c>
      <c r="M21" s="66"/>
      <c r="N21" s="217"/>
      <c r="O21" s="118"/>
      <c r="P21" s="152">
        <f t="shared" si="4"/>
        <v>0</v>
      </c>
      <c r="Q21" s="67"/>
      <c r="R21" s="68"/>
      <c r="S21" s="69"/>
      <c r="T21" s="69"/>
      <c r="U21" s="70" t="e">
        <f t="shared" si="1"/>
        <v>#N/A</v>
      </c>
      <c r="V21" s="62">
        <f t="shared" si="2"/>
        <v>0.6</v>
      </c>
      <c r="W21" s="71" t="e">
        <f t="shared" si="5"/>
        <v>#N/A</v>
      </c>
      <c r="X21" s="71" t="e">
        <f t="shared" si="6"/>
        <v>#N/A</v>
      </c>
      <c r="Y21" s="6"/>
      <c r="AA21" s="108"/>
      <c r="AG21" s="6"/>
      <c r="AH21" s="2"/>
    </row>
    <row r="22" spans="2:34" ht="12.75" customHeight="1" x14ac:dyDescent="0.3">
      <c r="B22" s="13"/>
      <c r="C22" s="56"/>
      <c r="D22" s="64"/>
      <c r="E22" s="65"/>
      <c r="F22" s="65"/>
      <c r="G22" s="121" t="str">
        <f>IFERROR(VLOOKUP(E22,tab!$A$33:$W$63,23),"")</f>
        <v/>
      </c>
      <c r="H22" s="66"/>
      <c r="I22" s="115"/>
      <c r="J22" s="91">
        <f t="shared" si="3"/>
        <v>0</v>
      </c>
      <c r="K22" s="118"/>
      <c r="L22" s="152">
        <f t="shared" si="0"/>
        <v>0</v>
      </c>
      <c r="M22" s="66"/>
      <c r="N22" s="217"/>
      <c r="O22" s="118"/>
      <c r="P22" s="152">
        <f t="shared" si="4"/>
        <v>0</v>
      </c>
      <c r="Q22" s="67"/>
      <c r="R22" s="68"/>
      <c r="S22" s="69"/>
      <c r="T22" s="69"/>
      <c r="U22" s="70" t="e">
        <f t="shared" si="1"/>
        <v>#N/A</v>
      </c>
      <c r="V22" s="62">
        <f t="shared" si="2"/>
        <v>0.6</v>
      </c>
      <c r="W22" s="71" t="e">
        <f t="shared" si="5"/>
        <v>#N/A</v>
      </c>
      <c r="X22" s="71" t="e">
        <f t="shared" si="6"/>
        <v>#N/A</v>
      </c>
      <c r="Y22" s="6"/>
      <c r="AA22" s="108"/>
      <c r="AG22" s="6"/>
      <c r="AH22" s="2"/>
    </row>
    <row r="23" spans="2:34" ht="12.75" customHeight="1" x14ac:dyDescent="0.3">
      <c r="B23" s="13"/>
      <c r="C23" s="56"/>
      <c r="D23" s="64"/>
      <c r="E23" s="65"/>
      <c r="F23" s="65"/>
      <c r="G23" s="121" t="str">
        <f>IFERROR(VLOOKUP(E23,tab!$A$33:$W$63,23),"")</f>
        <v/>
      </c>
      <c r="H23" s="66"/>
      <c r="I23" s="115"/>
      <c r="J23" s="91">
        <f t="shared" si="3"/>
        <v>0</v>
      </c>
      <c r="K23" s="118"/>
      <c r="L23" s="152">
        <f t="shared" si="0"/>
        <v>0</v>
      </c>
      <c r="M23" s="66"/>
      <c r="N23" s="217"/>
      <c r="O23" s="118"/>
      <c r="P23" s="152">
        <f t="shared" si="4"/>
        <v>0</v>
      </c>
      <c r="Q23" s="67"/>
      <c r="R23" s="68"/>
      <c r="S23" s="69"/>
      <c r="T23" s="69"/>
      <c r="U23" s="70" t="e">
        <f t="shared" si="1"/>
        <v>#N/A</v>
      </c>
      <c r="V23" s="62">
        <f t="shared" si="2"/>
        <v>0.6</v>
      </c>
      <c r="W23" s="71" t="e">
        <f t="shared" si="5"/>
        <v>#N/A</v>
      </c>
      <c r="X23" s="71" t="e">
        <f t="shared" si="6"/>
        <v>#N/A</v>
      </c>
      <c r="Y23" s="6"/>
      <c r="AA23" s="108"/>
      <c r="AG23" s="6"/>
      <c r="AH23" s="2"/>
    </row>
    <row r="24" spans="2:34" ht="12.75" customHeight="1" x14ac:dyDescent="0.3">
      <c r="B24" s="13"/>
      <c r="C24" s="56"/>
      <c r="D24" s="64"/>
      <c r="E24" s="65"/>
      <c r="F24" s="65"/>
      <c r="G24" s="121" t="str">
        <f>IFERROR(VLOOKUP(E24,tab!$A$33:$W$63,23),"")</f>
        <v/>
      </c>
      <c r="H24" s="66"/>
      <c r="I24" s="115"/>
      <c r="J24" s="91">
        <f t="shared" si="3"/>
        <v>0</v>
      </c>
      <c r="K24" s="118"/>
      <c r="L24" s="152">
        <f t="shared" si="0"/>
        <v>0</v>
      </c>
      <c r="M24" s="66"/>
      <c r="N24" s="217"/>
      <c r="O24" s="118"/>
      <c r="P24" s="152">
        <f t="shared" si="4"/>
        <v>0</v>
      </c>
      <c r="Q24" s="67"/>
      <c r="R24" s="68"/>
      <c r="S24" s="69"/>
      <c r="T24" s="69"/>
      <c r="U24" s="70" t="e">
        <f t="shared" si="1"/>
        <v>#N/A</v>
      </c>
      <c r="V24" s="62">
        <f t="shared" si="2"/>
        <v>0.6</v>
      </c>
      <c r="W24" s="71" t="e">
        <f t="shared" si="5"/>
        <v>#N/A</v>
      </c>
      <c r="X24" s="71" t="e">
        <f t="shared" si="6"/>
        <v>#N/A</v>
      </c>
      <c r="Y24" s="6"/>
      <c r="AA24" s="108"/>
      <c r="AG24" s="6"/>
      <c r="AH24" s="2"/>
    </row>
    <row r="25" spans="2:34" ht="12.75" customHeight="1" x14ac:dyDescent="0.3">
      <c r="B25" s="13"/>
      <c r="C25" s="56"/>
      <c r="D25" s="64"/>
      <c r="E25" s="65"/>
      <c r="F25" s="65"/>
      <c r="G25" s="121" t="str">
        <f>IFERROR(VLOOKUP(E25,tab!$A$33:$W$63,23),"")</f>
        <v/>
      </c>
      <c r="H25" s="66"/>
      <c r="I25" s="115"/>
      <c r="J25" s="91">
        <f t="shared" si="3"/>
        <v>0</v>
      </c>
      <c r="K25" s="118"/>
      <c r="L25" s="152">
        <f t="shared" si="0"/>
        <v>0</v>
      </c>
      <c r="M25" s="66"/>
      <c r="N25" s="217"/>
      <c r="O25" s="118"/>
      <c r="P25" s="152">
        <f t="shared" si="4"/>
        <v>0</v>
      </c>
      <c r="Q25" s="67"/>
      <c r="R25" s="68"/>
      <c r="S25" s="69"/>
      <c r="T25" s="69"/>
      <c r="U25" s="70" t="e">
        <f t="shared" si="1"/>
        <v>#N/A</v>
      </c>
      <c r="V25" s="62">
        <f t="shared" si="2"/>
        <v>0.6</v>
      </c>
      <c r="W25" s="71" t="e">
        <f t="shared" si="5"/>
        <v>#N/A</v>
      </c>
      <c r="X25" s="71" t="e">
        <f t="shared" si="6"/>
        <v>#N/A</v>
      </c>
      <c r="Y25" s="6"/>
      <c r="AA25" s="108"/>
      <c r="AG25" s="6"/>
      <c r="AH25" s="2"/>
    </row>
    <row r="26" spans="2:34" ht="12.75" customHeight="1" x14ac:dyDescent="0.3">
      <c r="B26" s="13"/>
      <c r="C26" s="56"/>
      <c r="D26" s="64"/>
      <c r="E26" s="65"/>
      <c r="F26" s="65"/>
      <c r="G26" s="121" t="str">
        <f>IFERROR(VLOOKUP(E26,tab!$A$33:$W$63,23),"")</f>
        <v/>
      </c>
      <c r="H26" s="66"/>
      <c r="I26" s="115"/>
      <c r="J26" s="91">
        <f t="shared" si="3"/>
        <v>0</v>
      </c>
      <c r="K26" s="118"/>
      <c r="L26" s="152">
        <f t="shared" si="0"/>
        <v>0</v>
      </c>
      <c r="M26" s="66"/>
      <c r="N26" s="217"/>
      <c r="O26" s="118"/>
      <c r="P26" s="152">
        <f t="shared" si="4"/>
        <v>0</v>
      </c>
      <c r="Q26" s="67"/>
      <c r="R26" s="68"/>
      <c r="S26" s="69"/>
      <c r="T26" s="69"/>
      <c r="U26" s="70" t="e">
        <f t="shared" si="1"/>
        <v>#N/A</v>
      </c>
      <c r="V26" s="62">
        <f t="shared" si="2"/>
        <v>0.6</v>
      </c>
      <c r="W26" s="71" t="e">
        <f t="shared" si="5"/>
        <v>#N/A</v>
      </c>
      <c r="X26" s="71" t="e">
        <f t="shared" si="6"/>
        <v>#N/A</v>
      </c>
      <c r="Y26" s="6"/>
      <c r="AA26" s="108"/>
      <c r="AG26" s="6"/>
      <c r="AH26" s="2"/>
    </row>
    <row r="27" spans="2:34" ht="12.75" customHeight="1" x14ac:dyDescent="0.3">
      <c r="B27" s="13"/>
      <c r="C27" s="56"/>
      <c r="D27" s="64"/>
      <c r="E27" s="65"/>
      <c r="F27" s="65"/>
      <c r="G27" s="121" t="str">
        <f>IFERROR(VLOOKUP(E27,tab!$A$33:$W$63,23),"")</f>
        <v/>
      </c>
      <c r="H27" s="66"/>
      <c r="I27" s="115"/>
      <c r="J27" s="91">
        <f t="shared" si="3"/>
        <v>0</v>
      </c>
      <c r="K27" s="118"/>
      <c r="L27" s="152">
        <f t="shared" si="0"/>
        <v>0</v>
      </c>
      <c r="M27" s="66"/>
      <c r="N27" s="217"/>
      <c r="O27" s="118"/>
      <c r="P27" s="152">
        <f t="shared" si="4"/>
        <v>0</v>
      </c>
      <c r="Q27" s="67"/>
      <c r="R27" s="68"/>
      <c r="S27" s="69"/>
      <c r="T27" s="69"/>
      <c r="U27" s="70" t="e">
        <f t="shared" si="1"/>
        <v>#N/A</v>
      </c>
      <c r="V27" s="62">
        <f t="shared" si="2"/>
        <v>0.6</v>
      </c>
      <c r="W27" s="71" t="e">
        <f t="shared" si="5"/>
        <v>#N/A</v>
      </c>
      <c r="X27" s="71" t="e">
        <f t="shared" si="6"/>
        <v>#N/A</v>
      </c>
      <c r="Y27" s="6"/>
      <c r="AA27" s="108"/>
      <c r="AG27" s="6"/>
      <c r="AH27" s="2"/>
    </row>
    <row r="28" spans="2:34" ht="12.75" customHeight="1" x14ac:dyDescent="0.3">
      <c r="B28" s="13"/>
      <c r="C28" s="56"/>
      <c r="D28" s="64"/>
      <c r="E28" s="65"/>
      <c r="F28" s="65"/>
      <c r="G28" s="121" t="str">
        <f>IFERROR(VLOOKUP(E28,tab!$A$33:$W$63,23),"")</f>
        <v/>
      </c>
      <c r="H28" s="66"/>
      <c r="I28" s="115"/>
      <c r="J28" s="91">
        <f t="shared" si="3"/>
        <v>0</v>
      </c>
      <c r="K28" s="118"/>
      <c r="L28" s="152">
        <f t="shared" si="0"/>
        <v>0</v>
      </c>
      <c r="M28" s="66"/>
      <c r="N28" s="217"/>
      <c r="O28" s="118"/>
      <c r="P28" s="152">
        <f t="shared" si="4"/>
        <v>0</v>
      </c>
      <c r="Q28" s="67"/>
      <c r="R28" s="68"/>
      <c r="S28" s="69"/>
      <c r="T28" s="69"/>
      <c r="U28" s="70" t="e">
        <f t="shared" si="1"/>
        <v>#N/A</v>
      </c>
      <c r="V28" s="62">
        <f t="shared" si="2"/>
        <v>0.6</v>
      </c>
      <c r="W28" s="71" t="e">
        <f t="shared" si="5"/>
        <v>#N/A</v>
      </c>
      <c r="X28" s="71" t="e">
        <f t="shared" si="6"/>
        <v>#N/A</v>
      </c>
      <c r="Y28" s="6"/>
      <c r="AA28" s="108"/>
      <c r="AG28" s="6"/>
      <c r="AH28" s="2"/>
    </row>
    <row r="29" spans="2:34" ht="12.75" customHeight="1" x14ac:dyDescent="0.3">
      <c r="B29" s="13"/>
      <c r="C29" s="56"/>
      <c r="D29" s="64"/>
      <c r="E29" s="65"/>
      <c r="F29" s="65"/>
      <c r="G29" s="121" t="str">
        <f>IFERROR(VLOOKUP(E29,tab!$A$33:$W$63,23),"")</f>
        <v/>
      </c>
      <c r="H29" s="66"/>
      <c r="I29" s="115"/>
      <c r="J29" s="91">
        <f t="shared" si="3"/>
        <v>0</v>
      </c>
      <c r="K29" s="118"/>
      <c r="L29" s="152">
        <f t="shared" si="0"/>
        <v>0</v>
      </c>
      <c r="M29" s="66"/>
      <c r="N29" s="217"/>
      <c r="O29" s="118"/>
      <c r="P29" s="152">
        <f t="shared" si="4"/>
        <v>0</v>
      </c>
      <c r="Q29" s="67"/>
      <c r="R29" s="68"/>
      <c r="S29" s="69"/>
      <c r="T29" s="69"/>
      <c r="U29" s="70" t="e">
        <f t="shared" si="1"/>
        <v>#N/A</v>
      </c>
      <c r="V29" s="62">
        <f t="shared" si="2"/>
        <v>0.6</v>
      </c>
      <c r="W29" s="71" t="e">
        <f t="shared" si="5"/>
        <v>#N/A</v>
      </c>
      <c r="X29" s="71" t="e">
        <f t="shared" si="6"/>
        <v>#N/A</v>
      </c>
      <c r="Y29" s="6"/>
      <c r="AA29" s="108"/>
      <c r="AG29" s="6"/>
      <c r="AH29" s="2"/>
    </row>
    <row r="30" spans="2:34" ht="12.75" customHeight="1" x14ac:dyDescent="0.3">
      <c r="B30" s="13"/>
      <c r="C30" s="56"/>
      <c r="D30" s="64"/>
      <c r="E30" s="65"/>
      <c r="F30" s="65"/>
      <c r="G30" s="121" t="str">
        <f>IFERROR(VLOOKUP(E30,tab!$A$33:$W$63,23),"")</f>
        <v/>
      </c>
      <c r="H30" s="66"/>
      <c r="I30" s="115"/>
      <c r="J30" s="91">
        <f t="shared" si="3"/>
        <v>0</v>
      </c>
      <c r="K30" s="118"/>
      <c r="L30" s="152">
        <f t="shared" si="0"/>
        <v>0</v>
      </c>
      <c r="M30" s="66"/>
      <c r="N30" s="217"/>
      <c r="O30" s="118"/>
      <c r="P30" s="152">
        <f t="shared" si="4"/>
        <v>0</v>
      </c>
      <c r="Q30" s="67"/>
      <c r="R30" s="68"/>
      <c r="S30" s="69"/>
      <c r="T30" s="69"/>
      <c r="U30" s="70" t="e">
        <f t="shared" si="1"/>
        <v>#N/A</v>
      </c>
      <c r="V30" s="62">
        <f t="shared" si="2"/>
        <v>0.6</v>
      </c>
      <c r="W30" s="71" t="e">
        <f t="shared" si="5"/>
        <v>#N/A</v>
      </c>
      <c r="X30" s="71" t="e">
        <f t="shared" si="6"/>
        <v>#N/A</v>
      </c>
      <c r="Y30" s="6"/>
      <c r="AA30" s="108"/>
      <c r="AG30" s="6"/>
      <c r="AH30" s="2"/>
    </row>
    <row r="31" spans="2:34" ht="12.75" customHeight="1" x14ac:dyDescent="0.3">
      <c r="B31" s="13"/>
      <c r="C31" s="56"/>
      <c r="D31" s="64"/>
      <c r="E31" s="65"/>
      <c r="F31" s="65"/>
      <c r="G31" s="121" t="str">
        <f>IFERROR(VLOOKUP(E31,tab!$A$33:$W$63,23),"")</f>
        <v/>
      </c>
      <c r="H31" s="66"/>
      <c r="I31" s="115"/>
      <c r="J31" s="91">
        <f t="shared" si="3"/>
        <v>0</v>
      </c>
      <c r="K31" s="118"/>
      <c r="L31" s="152">
        <f t="shared" si="0"/>
        <v>0</v>
      </c>
      <c r="M31" s="66"/>
      <c r="N31" s="217"/>
      <c r="O31" s="118"/>
      <c r="P31" s="152">
        <f t="shared" si="4"/>
        <v>0</v>
      </c>
      <c r="Q31" s="67"/>
      <c r="R31" s="68"/>
      <c r="S31" s="69"/>
      <c r="T31" s="69"/>
      <c r="U31" s="70" t="e">
        <f t="shared" si="1"/>
        <v>#N/A</v>
      </c>
      <c r="V31" s="62">
        <f t="shared" si="2"/>
        <v>0.6</v>
      </c>
      <c r="W31" s="71" t="e">
        <f t="shared" si="5"/>
        <v>#N/A</v>
      </c>
      <c r="X31" s="71" t="e">
        <f t="shared" si="6"/>
        <v>#N/A</v>
      </c>
      <c r="Y31" s="6"/>
      <c r="AA31" s="108"/>
      <c r="AG31" s="6"/>
      <c r="AH31" s="2"/>
    </row>
    <row r="32" spans="2:34" ht="12.75" customHeight="1" x14ac:dyDescent="0.3">
      <c r="B32" s="13"/>
      <c r="C32" s="56"/>
      <c r="D32" s="64"/>
      <c r="E32" s="65"/>
      <c r="F32" s="65"/>
      <c r="G32" s="121" t="str">
        <f>IFERROR(VLOOKUP(E32,tab!$A$33:$W$63,23),"")</f>
        <v/>
      </c>
      <c r="H32" s="66"/>
      <c r="I32" s="115"/>
      <c r="J32" s="91">
        <f t="shared" si="3"/>
        <v>0</v>
      </c>
      <c r="K32" s="118"/>
      <c r="L32" s="152">
        <f t="shared" si="0"/>
        <v>0</v>
      </c>
      <c r="M32" s="66"/>
      <c r="N32" s="217"/>
      <c r="O32" s="118"/>
      <c r="P32" s="152">
        <f t="shared" si="4"/>
        <v>0</v>
      </c>
      <c r="Q32" s="67"/>
      <c r="R32" s="68"/>
      <c r="S32" s="69"/>
      <c r="T32" s="69"/>
      <c r="U32" s="70" t="e">
        <f t="shared" si="1"/>
        <v>#N/A</v>
      </c>
      <c r="V32" s="62">
        <f t="shared" si="2"/>
        <v>0.6</v>
      </c>
      <c r="W32" s="71" t="e">
        <f t="shared" si="5"/>
        <v>#N/A</v>
      </c>
      <c r="X32" s="71" t="e">
        <f t="shared" si="6"/>
        <v>#N/A</v>
      </c>
      <c r="Y32" s="6"/>
      <c r="AA32" s="108"/>
      <c r="AG32" s="6"/>
      <c r="AH32" s="2"/>
    </row>
    <row r="33" spans="2:34" ht="12.75" customHeight="1" x14ac:dyDescent="0.3">
      <c r="B33" s="13"/>
      <c r="C33" s="56"/>
      <c r="D33" s="64"/>
      <c r="E33" s="65"/>
      <c r="F33" s="65"/>
      <c r="G33" s="121" t="str">
        <f>IFERROR(VLOOKUP(E33,tab!$A$33:$W$63,23),"")</f>
        <v/>
      </c>
      <c r="H33" s="66"/>
      <c r="I33" s="115"/>
      <c r="J33" s="91">
        <f t="shared" si="3"/>
        <v>0</v>
      </c>
      <c r="K33" s="118"/>
      <c r="L33" s="152">
        <f t="shared" si="0"/>
        <v>0</v>
      </c>
      <c r="M33" s="66"/>
      <c r="N33" s="217"/>
      <c r="O33" s="118"/>
      <c r="P33" s="152">
        <f t="shared" si="4"/>
        <v>0</v>
      </c>
      <c r="Q33" s="67"/>
      <c r="R33" s="68"/>
      <c r="S33" s="69"/>
      <c r="T33" s="69"/>
      <c r="U33" s="70" t="e">
        <f t="shared" si="1"/>
        <v>#N/A</v>
      </c>
      <c r="V33" s="62">
        <f t="shared" si="2"/>
        <v>0.6</v>
      </c>
      <c r="W33" s="71" t="e">
        <f t="shared" si="5"/>
        <v>#N/A</v>
      </c>
      <c r="X33" s="71" t="e">
        <f t="shared" si="6"/>
        <v>#N/A</v>
      </c>
      <c r="Y33" s="6"/>
      <c r="AA33" s="108"/>
      <c r="AG33" s="6"/>
      <c r="AH33" s="2"/>
    </row>
    <row r="34" spans="2:34" ht="12.75" customHeight="1" x14ac:dyDescent="0.3">
      <c r="B34" s="13"/>
      <c r="C34" s="56"/>
      <c r="D34" s="64"/>
      <c r="E34" s="65"/>
      <c r="F34" s="65"/>
      <c r="G34" s="121" t="str">
        <f>IFERROR(VLOOKUP(E34,tab!$A$33:$W$63,23),"")</f>
        <v/>
      </c>
      <c r="H34" s="66"/>
      <c r="I34" s="115"/>
      <c r="J34" s="91">
        <f t="shared" si="3"/>
        <v>0</v>
      </c>
      <c r="K34" s="118"/>
      <c r="L34" s="152">
        <f t="shared" si="0"/>
        <v>0</v>
      </c>
      <c r="M34" s="66"/>
      <c r="N34" s="217"/>
      <c r="O34" s="118"/>
      <c r="P34" s="152">
        <f t="shared" si="4"/>
        <v>0</v>
      </c>
      <c r="Q34" s="67"/>
      <c r="R34" s="68"/>
      <c r="S34" s="69"/>
      <c r="T34" s="69"/>
      <c r="U34" s="70" t="e">
        <f t="shared" si="1"/>
        <v>#N/A</v>
      </c>
      <c r="V34" s="62">
        <f t="shared" si="2"/>
        <v>0.6</v>
      </c>
      <c r="W34" s="71" t="e">
        <f t="shared" si="5"/>
        <v>#N/A</v>
      </c>
      <c r="X34" s="71" t="e">
        <f t="shared" si="6"/>
        <v>#N/A</v>
      </c>
      <c r="Y34" s="6"/>
      <c r="AA34" s="108"/>
      <c r="AG34" s="6"/>
      <c r="AH34" s="2"/>
    </row>
    <row r="35" spans="2:34" ht="12.75" customHeight="1" x14ac:dyDescent="0.3">
      <c r="B35" s="13"/>
      <c r="C35" s="56"/>
      <c r="D35" s="64"/>
      <c r="E35" s="65"/>
      <c r="F35" s="65"/>
      <c r="G35" s="121" t="str">
        <f>IFERROR(VLOOKUP(E35,tab!$A$33:$W$63,23),"")</f>
        <v/>
      </c>
      <c r="H35" s="66"/>
      <c r="I35" s="115"/>
      <c r="J35" s="91">
        <f t="shared" si="3"/>
        <v>0</v>
      </c>
      <c r="K35" s="118"/>
      <c r="L35" s="152">
        <f t="shared" si="0"/>
        <v>0</v>
      </c>
      <c r="M35" s="66"/>
      <c r="N35" s="217"/>
      <c r="O35" s="118"/>
      <c r="P35" s="152">
        <f t="shared" si="4"/>
        <v>0</v>
      </c>
      <c r="Q35" s="67"/>
      <c r="R35" s="68"/>
      <c r="S35" s="69"/>
      <c r="T35" s="69"/>
      <c r="U35" s="70" t="e">
        <f t="shared" si="1"/>
        <v>#N/A</v>
      </c>
      <c r="V35" s="62">
        <f t="shared" si="2"/>
        <v>0.6</v>
      </c>
      <c r="W35" s="71" t="e">
        <f t="shared" si="5"/>
        <v>#N/A</v>
      </c>
      <c r="X35" s="71" t="e">
        <f t="shared" si="6"/>
        <v>#N/A</v>
      </c>
      <c r="Y35" s="6"/>
      <c r="AA35" s="108"/>
      <c r="AG35" s="6"/>
      <c r="AH35" s="2"/>
    </row>
    <row r="36" spans="2:34" ht="12.75" customHeight="1" x14ac:dyDescent="0.3">
      <c r="B36" s="13"/>
      <c r="C36" s="56"/>
      <c r="D36" s="64"/>
      <c r="E36" s="65"/>
      <c r="F36" s="65"/>
      <c r="G36" s="121" t="str">
        <f>IFERROR(VLOOKUP(E36,tab!$A$33:$W$63,23),"")</f>
        <v/>
      </c>
      <c r="H36" s="66"/>
      <c r="I36" s="115"/>
      <c r="J36" s="91">
        <f t="shared" si="3"/>
        <v>0</v>
      </c>
      <c r="K36" s="118"/>
      <c r="L36" s="152">
        <f t="shared" si="0"/>
        <v>0</v>
      </c>
      <c r="M36" s="66"/>
      <c r="N36" s="217"/>
      <c r="O36" s="118"/>
      <c r="P36" s="152">
        <f t="shared" si="4"/>
        <v>0</v>
      </c>
      <c r="Q36" s="67"/>
      <c r="R36" s="68"/>
      <c r="S36" s="69"/>
      <c r="T36" s="69"/>
      <c r="U36" s="70" t="e">
        <f t="shared" si="1"/>
        <v>#N/A</v>
      </c>
      <c r="V36" s="62">
        <f t="shared" si="2"/>
        <v>0.6</v>
      </c>
      <c r="W36" s="71" t="e">
        <f t="shared" si="5"/>
        <v>#N/A</v>
      </c>
      <c r="X36" s="71" t="e">
        <f t="shared" si="6"/>
        <v>#N/A</v>
      </c>
      <c r="Y36" s="6"/>
      <c r="AA36" s="108"/>
      <c r="AG36" s="6"/>
      <c r="AH36" s="2"/>
    </row>
    <row r="37" spans="2:34" ht="12.75" customHeight="1" x14ac:dyDescent="0.3">
      <c r="B37" s="13"/>
      <c r="C37" s="56"/>
      <c r="D37" s="64"/>
      <c r="E37" s="65"/>
      <c r="F37" s="65"/>
      <c r="G37" s="121" t="str">
        <f>IFERROR(VLOOKUP(E37,tab!$A$33:$W$63,23),"")</f>
        <v/>
      </c>
      <c r="H37" s="66"/>
      <c r="I37" s="115"/>
      <c r="J37" s="91">
        <f t="shared" si="3"/>
        <v>0</v>
      </c>
      <c r="K37" s="118"/>
      <c r="L37" s="152">
        <f t="shared" si="0"/>
        <v>0</v>
      </c>
      <c r="M37" s="66"/>
      <c r="N37" s="217"/>
      <c r="O37" s="118"/>
      <c r="P37" s="152">
        <f t="shared" si="4"/>
        <v>0</v>
      </c>
      <c r="Q37" s="67"/>
      <c r="R37" s="68"/>
      <c r="S37" s="69"/>
      <c r="T37" s="69"/>
      <c r="U37" s="70" t="e">
        <f t="shared" si="1"/>
        <v>#N/A</v>
      </c>
      <c r="V37" s="62">
        <f t="shared" si="2"/>
        <v>0.6</v>
      </c>
      <c r="W37" s="71" t="e">
        <f t="shared" si="5"/>
        <v>#N/A</v>
      </c>
      <c r="X37" s="71" t="e">
        <f t="shared" si="6"/>
        <v>#N/A</v>
      </c>
      <c r="Y37" s="6"/>
      <c r="AA37" s="108"/>
      <c r="AG37" s="6"/>
      <c r="AH37" s="2"/>
    </row>
    <row r="38" spans="2:34" ht="12.75" customHeight="1" x14ac:dyDescent="0.3">
      <c r="B38" s="13"/>
      <c r="C38" s="56"/>
      <c r="D38" s="64"/>
      <c r="E38" s="65"/>
      <c r="F38" s="65"/>
      <c r="G38" s="121" t="str">
        <f>IFERROR(VLOOKUP(E38,tab!$A$33:$W$63,23),"")</f>
        <v/>
      </c>
      <c r="H38" s="66"/>
      <c r="I38" s="115"/>
      <c r="J38" s="91">
        <f t="shared" si="3"/>
        <v>0</v>
      </c>
      <c r="K38" s="118"/>
      <c r="L38" s="152">
        <f t="shared" si="0"/>
        <v>0</v>
      </c>
      <c r="M38" s="66"/>
      <c r="N38" s="217"/>
      <c r="O38" s="118"/>
      <c r="P38" s="152">
        <f t="shared" si="4"/>
        <v>0</v>
      </c>
      <c r="Q38" s="67"/>
      <c r="R38" s="68"/>
      <c r="S38" s="69"/>
      <c r="T38" s="69"/>
      <c r="U38" s="70" t="e">
        <f t="shared" si="1"/>
        <v>#N/A</v>
      </c>
      <c r="V38" s="62">
        <f t="shared" si="2"/>
        <v>0.6</v>
      </c>
      <c r="W38" s="71" t="e">
        <f t="shared" si="5"/>
        <v>#N/A</v>
      </c>
      <c r="X38" s="71" t="e">
        <f t="shared" si="6"/>
        <v>#N/A</v>
      </c>
      <c r="Y38" s="6"/>
      <c r="AA38" s="108"/>
      <c r="AG38" s="6"/>
      <c r="AH38" s="2"/>
    </row>
    <row r="39" spans="2:34" ht="12.75" customHeight="1" x14ac:dyDescent="0.3">
      <c r="B39" s="13"/>
      <c r="C39" s="56"/>
      <c r="D39" s="64"/>
      <c r="E39" s="65"/>
      <c r="F39" s="65"/>
      <c r="G39" s="121" t="str">
        <f>IFERROR(VLOOKUP(E39,tab!$A$33:$W$63,23),"")</f>
        <v/>
      </c>
      <c r="H39" s="66"/>
      <c r="I39" s="115"/>
      <c r="J39" s="91">
        <f t="shared" si="3"/>
        <v>0</v>
      </c>
      <c r="K39" s="118"/>
      <c r="L39" s="152">
        <f t="shared" si="0"/>
        <v>0</v>
      </c>
      <c r="M39" s="66"/>
      <c r="N39" s="217"/>
      <c r="O39" s="118"/>
      <c r="P39" s="152">
        <f t="shared" si="4"/>
        <v>0</v>
      </c>
      <c r="Q39" s="67"/>
      <c r="R39" s="68"/>
      <c r="S39" s="69"/>
      <c r="T39" s="69"/>
      <c r="U39" s="70" t="e">
        <f t="shared" si="1"/>
        <v>#N/A</v>
      </c>
      <c r="V39" s="62">
        <f t="shared" si="2"/>
        <v>0.6</v>
      </c>
      <c r="W39" s="71" t="e">
        <f t="shared" si="5"/>
        <v>#N/A</v>
      </c>
      <c r="X39" s="71" t="e">
        <f t="shared" si="6"/>
        <v>#N/A</v>
      </c>
      <c r="Y39" s="6"/>
      <c r="AA39" s="108"/>
      <c r="AG39" s="6"/>
      <c r="AH39" s="2"/>
    </row>
    <row r="40" spans="2:34" ht="12.75" customHeight="1" x14ac:dyDescent="0.3">
      <c r="B40" s="13"/>
      <c r="C40" s="56"/>
      <c r="D40" s="64"/>
      <c r="E40" s="65"/>
      <c r="F40" s="65"/>
      <c r="G40" s="121" t="str">
        <f>IFERROR(VLOOKUP(E40,tab!$A$33:$W$63,23),"")</f>
        <v/>
      </c>
      <c r="H40" s="66"/>
      <c r="I40" s="115"/>
      <c r="J40" s="91">
        <f t="shared" si="3"/>
        <v>0</v>
      </c>
      <c r="K40" s="118"/>
      <c r="L40" s="152">
        <f t="shared" si="0"/>
        <v>0</v>
      </c>
      <c r="M40" s="66"/>
      <c r="N40" s="217"/>
      <c r="O40" s="118"/>
      <c r="P40" s="152">
        <f t="shared" si="4"/>
        <v>0</v>
      </c>
      <c r="Q40" s="67"/>
      <c r="R40" s="68"/>
      <c r="S40" s="69"/>
      <c r="T40" s="69"/>
      <c r="U40" s="70" t="e">
        <f t="shared" si="1"/>
        <v>#N/A</v>
      </c>
      <c r="V40" s="62">
        <f t="shared" si="2"/>
        <v>0.6</v>
      </c>
      <c r="W40" s="71" t="e">
        <f t="shared" si="5"/>
        <v>#N/A</v>
      </c>
      <c r="X40" s="71" t="e">
        <f t="shared" si="6"/>
        <v>#N/A</v>
      </c>
      <c r="Y40" s="6"/>
      <c r="AA40" s="108"/>
      <c r="AG40" s="6"/>
      <c r="AH40" s="2"/>
    </row>
    <row r="41" spans="2:34" ht="12.75" customHeight="1" x14ac:dyDescent="0.3">
      <c r="B41" s="13"/>
      <c r="C41" s="56"/>
      <c r="D41" s="64"/>
      <c r="E41" s="65"/>
      <c r="F41" s="65"/>
      <c r="G41" s="121" t="str">
        <f>IFERROR(VLOOKUP(E41,tab!$A$33:$W$63,23),"")</f>
        <v/>
      </c>
      <c r="H41" s="66"/>
      <c r="I41" s="115"/>
      <c r="J41" s="91">
        <f t="shared" si="3"/>
        <v>0</v>
      </c>
      <c r="K41" s="118"/>
      <c r="L41" s="152">
        <f t="shared" si="0"/>
        <v>0</v>
      </c>
      <c r="M41" s="66"/>
      <c r="N41" s="217"/>
      <c r="O41" s="118"/>
      <c r="P41" s="152">
        <f t="shared" si="4"/>
        <v>0</v>
      </c>
      <c r="Q41" s="67"/>
      <c r="R41" s="68"/>
      <c r="S41" s="69"/>
      <c r="T41" s="69"/>
      <c r="U41" s="70" t="e">
        <f t="shared" si="1"/>
        <v>#N/A</v>
      </c>
      <c r="V41" s="62">
        <f t="shared" si="2"/>
        <v>0.6</v>
      </c>
      <c r="W41" s="71" t="e">
        <f t="shared" si="5"/>
        <v>#N/A</v>
      </c>
      <c r="X41" s="71" t="e">
        <f t="shared" si="6"/>
        <v>#N/A</v>
      </c>
      <c r="Y41" s="6"/>
      <c r="AA41" s="108"/>
      <c r="AG41" s="6"/>
      <c r="AH41" s="2"/>
    </row>
    <row r="42" spans="2:34" ht="12.75" customHeight="1" x14ac:dyDescent="0.3">
      <c r="B42" s="13"/>
      <c r="C42" s="56"/>
      <c r="D42" s="64"/>
      <c r="E42" s="65"/>
      <c r="F42" s="65"/>
      <c r="G42" s="121" t="str">
        <f>IFERROR(VLOOKUP(E42,tab!$A$33:$W$63,23),"")</f>
        <v/>
      </c>
      <c r="H42" s="66"/>
      <c r="I42" s="115"/>
      <c r="J42" s="91">
        <f t="shared" si="3"/>
        <v>0</v>
      </c>
      <c r="K42" s="118"/>
      <c r="L42" s="152">
        <f t="shared" si="0"/>
        <v>0</v>
      </c>
      <c r="M42" s="66"/>
      <c r="N42" s="217"/>
      <c r="O42" s="118"/>
      <c r="P42" s="152">
        <f t="shared" si="4"/>
        <v>0</v>
      </c>
      <c r="Q42" s="67"/>
      <c r="R42" s="68"/>
      <c r="S42" s="69"/>
      <c r="T42" s="69"/>
      <c r="U42" s="70" t="e">
        <f t="shared" si="1"/>
        <v>#N/A</v>
      </c>
      <c r="V42" s="62">
        <f t="shared" si="2"/>
        <v>0.6</v>
      </c>
      <c r="W42" s="71" t="e">
        <f t="shared" si="5"/>
        <v>#N/A</v>
      </c>
      <c r="X42" s="71" t="e">
        <f t="shared" si="6"/>
        <v>#N/A</v>
      </c>
      <c r="Y42" s="6"/>
      <c r="AA42" s="108"/>
      <c r="AG42" s="6"/>
      <c r="AH42" s="2"/>
    </row>
    <row r="43" spans="2:34" ht="12.75" customHeight="1" x14ac:dyDescent="0.3">
      <c r="B43" s="13"/>
      <c r="C43" s="56"/>
      <c r="D43" s="64"/>
      <c r="E43" s="65"/>
      <c r="F43" s="65"/>
      <c r="G43" s="121" t="str">
        <f>IFERROR(VLOOKUP(E43,tab!$A$33:$W$63,23),"")</f>
        <v/>
      </c>
      <c r="H43" s="66"/>
      <c r="I43" s="115"/>
      <c r="J43" s="91">
        <f t="shared" si="3"/>
        <v>0</v>
      </c>
      <c r="K43" s="118"/>
      <c r="L43" s="152">
        <f t="shared" si="0"/>
        <v>0</v>
      </c>
      <c r="M43" s="66"/>
      <c r="N43" s="217"/>
      <c r="O43" s="118"/>
      <c r="P43" s="152">
        <f t="shared" si="4"/>
        <v>0</v>
      </c>
      <c r="Q43" s="67"/>
      <c r="R43" s="68"/>
      <c r="S43" s="69"/>
      <c r="T43" s="69"/>
      <c r="U43" s="70" t="e">
        <f t="shared" si="1"/>
        <v>#N/A</v>
      </c>
      <c r="V43" s="62">
        <f t="shared" si="2"/>
        <v>0.6</v>
      </c>
      <c r="W43" s="71" t="e">
        <f t="shared" si="5"/>
        <v>#N/A</v>
      </c>
      <c r="X43" s="71" t="e">
        <f t="shared" si="6"/>
        <v>#N/A</v>
      </c>
      <c r="Y43" s="6"/>
      <c r="AA43" s="108"/>
      <c r="AG43" s="6"/>
      <c r="AH43" s="2"/>
    </row>
    <row r="44" spans="2:34" ht="12.75" customHeight="1" x14ac:dyDescent="0.3">
      <c r="B44" s="13"/>
      <c r="C44" s="56"/>
      <c r="D44" s="64"/>
      <c r="E44" s="65"/>
      <c r="F44" s="65"/>
      <c r="G44" s="121" t="str">
        <f>IFERROR(VLOOKUP(E44,tab!$A$33:$W$63,23),"")</f>
        <v/>
      </c>
      <c r="H44" s="66"/>
      <c r="I44" s="115"/>
      <c r="J44" s="91">
        <f t="shared" si="3"/>
        <v>0</v>
      </c>
      <c r="K44" s="118"/>
      <c r="L44" s="152">
        <f t="shared" si="0"/>
        <v>0</v>
      </c>
      <c r="M44" s="66"/>
      <c r="N44" s="217"/>
      <c r="O44" s="118"/>
      <c r="P44" s="152">
        <f t="shared" si="4"/>
        <v>0</v>
      </c>
      <c r="Q44" s="67"/>
      <c r="R44" s="68"/>
      <c r="S44" s="69"/>
      <c r="T44" s="69"/>
      <c r="U44" s="70" t="e">
        <f t="shared" si="1"/>
        <v>#N/A</v>
      </c>
      <c r="V44" s="62">
        <f t="shared" si="2"/>
        <v>0.6</v>
      </c>
      <c r="W44" s="71" t="e">
        <f t="shared" si="5"/>
        <v>#N/A</v>
      </c>
      <c r="X44" s="71" t="e">
        <f t="shared" si="6"/>
        <v>#N/A</v>
      </c>
      <c r="Y44" s="6"/>
      <c r="AA44" s="108"/>
      <c r="AG44" s="6"/>
      <c r="AH44" s="2"/>
    </row>
    <row r="45" spans="2:34" ht="12.75" customHeight="1" x14ac:dyDescent="0.3">
      <c r="B45" s="13"/>
      <c r="C45" s="56"/>
      <c r="D45" s="64"/>
      <c r="E45" s="65"/>
      <c r="F45" s="65"/>
      <c r="G45" s="121" t="str">
        <f>IFERROR(VLOOKUP(E45,tab!$A$33:$W$63,23),"")</f>
        <v/>
      </c>
      <c r="H45" s="66"/>
      <c r="I45" s="115"/>
      <c r="J45" s="91">
        <f t="shared" si="3"/>
        <v>0</v>
      </c>
      <c r="K45" s="118"/>
      <c r="L45" s="152">
        <f t="shared" si="0"/>
        <v>0</v>
      </c>
      <c r="M45" s="66"/>
      <c r="N45" s="217"/>
      <c r="O45" s="118"/>
      <c r="P45" s="152">
        <f t="shared" si="4"/>
        <v>0</v>
      </c>
      <c r="Q45" s="67"/>
      <c r="R45" s="68"/>
      <c r="S45" s="69"/>
      <c r="T45" s="69"/>
      <c r="U45" s="70" t="e">
        <f t="shared" si="1"/>
        <v>#N/A</v>
      </c>
      <c r="V45" s="62">
        <f t="shared" si="2"/>
        <v>0.6</v>
      </c>
      <c r="W45" s="71" t="e">
        <f t="shared" si="5"/>
        <v>#N/A</v>
      </c>
      <c r="X45" s="71" t="e">
        <f t="shared" si="6"/>
        <v>#N/A</v>
      </c>
      <c r="Y45" s="6"/>
      <c r="AA45" s="108"/>
      <c r="AG45" s="6"/>
      <c r="AH45" s="2"/>
    </row>
    <row r="46" spans="2:34" ht="12.75" customHeight="1" x14ac:dyDescent="0.3">
      <c r="B46" s="13"/>
      <c r="C46" s="56"/>
      <c r="D46" s="64"/>
      <c r="E46" s="65"/>
      <c r="F46" s="65"/>
      <c r="G46" s="121" t="str">
        <f>IFERROR(VLOOKUP(E46,tab!$A$33:$W$63,23),"")</f>
        <v/>
      </c>
      <c r="H46" s="66"/>
      <c r="I46" s="115"/>
      <c r="J46" s="91">
        <f t="shared" si="3"/>
        <v>0</v>
      </c>
      <c r="K46" s="118"/>
      <c r="L46" s="152">
        <f t="shared" si="0"/>
        <v>0</v>
      </c>
      <c r="M46" s="66"/>
      <c r="N46" s="217"/>
      <c r="O46" s="118"/>
      <c r="P46" s="152">
        <f t="shared" si="4"/>
        <v>0</v>
      </c>
      <c r="Q46" s="67"/>
      <c r="R46" s="68"/>
      <c r="S46" s="69"/>
      <c r="T46" s="69"/>
      <c r="U46" s="70" t="e">
        <f t="shared" si="1"/>
        <v>#N/A</v>
      </c>
      <c r="V46" s="62">
        <f t="shared" si="2"/>
        <v>0.6</v>
      </c>
      <c r="W46" s="71" t="e">
        <f t="shared" si="5"/>
        <v>#N/A</v>
      </c>
      <c r="X46" s="71" t="e">
        <f t="shared" si="6"/>
        <v>#N/A</v>
      </c>
      <c r="Y46" s="6"/>
      <c r="AA46" s="108"/>
      <c r="AG46" s="6"/>
      <c r="AH46" s="2"/>
    </row>
    <row r="47" spans="2:34" ht="12.75" customHeight="1" x14ac:dyDescent="0.3">
      <c r="B47" s="13"/>
      <c r="C47" s="56"/>
      <c r="D47" s="64"/>
      <c r="E47" s="65"/>
      <c r="F47" s="65"/>
      <c r="G47" s="121" t="str">
        <f>IFERROR(VLOOKUP(E47,tab!$A$33:$W$63,23),"")</f>
        <v/>
      </c>
      <c r="H47" s="66"/>
      <c r="I47" s="115"/>
      <c r="J47" s="91">
        <f t="shared" si="3"/>
        <v>0</v>
      </c>
      <c r="K47" s="118"/>
      <c r="L47" s="152">
        <f t="shared" si="0"/>
        <v>0</v>
      </c>
      <c r="M47" s="66"/>
      <c r="N47" s="217"/>
      <c r="O47" s="118"/>
      <c r="P47" s="152">
        <f t="shared" si="4"/>
        <v>0</v>
      </c>
      <c r="Q47" s="67"/>
      <c r="R47" s="68"/>
      <c r="S47" s="69"/>
      <c r="T47" s="69"/>
      <c r="U47" s="70" t="e">
        <f t="shared" si="1"/>
        <v>#N/A</v>
      </c>
      <c r="V47" s="62">
        <f t="shared" si="2"/>
        <v>0.6</v>
      </c>
      <c r="W47" s="71" t="e">
        <f t="shared" si="5"/>
        <v>#N/A</v>
      </c>
      <c r="X47" s="71" t="e">
        <f t="shared" si="6"/>
        <v>#N/A</v>
      </c>
      <c r="Y47" s="6"/>
      <c r="AA47" s="108"/>
      <c r="AG47" s="6"/>
      <c r="AH47" s="2"/>
    </row>
    <row r="48" spans="2:34" ht="12.75" customHeight="1" x14ac:dyDescent="0.3">
      <c r="B48" s="13"/>
      <c r="C48" s="56"/>
      <c r="D48" s="64"/>
      <c r="E48" s="65"/>
      <c r="F48" s="65"/>
      <c r="G48" s="121" t="str">
        <f>IFERROR(VLOOKUP(E48,tab!$A$33:$W$63,23),"")</f>
        <v/>
      </c>
      <c r="H48" s="66"/>
      <c r="I48" s="115"/>
      <c r="J48" s="91">
        <f t="shared" si="3"/>
        <v>0</v>
      </c>
      <c r="K48" s="118"/>
      <c r="L48" s="152">
        <f t="shared" si="0"/>
        <v>0</v>
      </c>
      <c r="M48" s="66"/>
      <c r="N48" s="217"/>
      <c r="O48" s="118"/>
      <c r="P48" s="152">
        <f t="shared" si="4"/>
        <v>0</v>
      </c>
      <c r="Q48" s="67"/>
      <c r="R48" s="68"/>
      <c r="S48" s="69"/>
      <c r="T48" s="69"/>
      <c r="U48" s="70" t="e">
        <f t="shared" si="1"/>
        <v>#N/A</v>
      </c>
      <c r="V48" s="62">
        <f t="shared" si="2"/>
        <v>0.6</v>
      </c>
      <c r="W48" s="71" t="e">
        <f t="shared" si="5"/>
        <v>#N/A</v>
      </c>
      <c r="X48" s="71" t="e">
        <f t="shared" si="6"/>
        <v>#N/A</v>
      </c>
      <c r="Y48" s="6"/>
      <c r="AA48" s="108"/>
      <c r="AG48" s="6"/>
      <c r="AH48" s="2"/>
    </row>
    <row r="49" spans="2:34" ht="12.75" customHeight="1" x14ac:dyDescent="0.3">
      <c r="B49" s="13"/>
      <c r="C49" s="56"/>
      <c r="D49" s="64"/>
      <c r="E49" s="65"/>
      <c r="F49" s="65"/>
      <c r="G49" s="121" t="str">
        <f>IFERROR(VLOOKUP(E49,tab!$A$33:$W$63,23),"")</f>
        <v/>
      </c>
      <c r="H49" s="66"/>
      <c r="I49" s="115"/>
      <c r="J49" s="91">
        <f t="shared" si="3"/>
        <v>0</v>
      </c>
      <c r="K49" s="118"/>
      <c r="L49" s="152">
        <f t="shared" si="0"/>
        <v>0</v>
      </c>
      <c r="M49" s="66"/>
      <c r="N49" s="217"/>
      <c r="O49" s="118"/>
      <c r="P49" s="152">
        <f t="shared" si="4"/>
        <v>0</v>
      </c>
      <c r="Q49" s="67"/>
      <c r="R49" s="68"/>
      <c r="S49" s="69"/>
      <c r="T49" s="69"/>
      <c r="U49" s="70" t="e">
        <f t="shared" si="1"/>
        <v>#N/A</v>
      </c>
      <c r="V49" s="62">
        <f t="shared" si="2"/>
        <v>0.6</v>
      </c>
      <c r="W49" s="71" t="e">
        <f t="shared" si="5"/>
        <v>#N/A</v>
      </c>
      <c r="X49" s="71" t="e">
        <f t="shared" si="6"/>
        <v>#N/A</v>
      </c>
      <c r="Y49" s="6"/>
      <c r="AA49" s="108"/>
      <c r="AG49" s="6"/>
      <c r="AH49" s="2"/>
    </row>
    <row r="50" spans="2:34" ht="12.75" customHeight="1" x14ac:dyDescent="0.3">
      <c r="B50" s="13"/>
      <c r="C50" s="56"/>
      <c r="D50" s="64"/>
      <c r="E50" s="65"/>
      <c r="F50" s="65"/>
      <c r="G50" s="121" t="str">
        <f>IFERROR(VLOOKUP(E50,tab!$A$33:$W$63,23),"")</f>
        <v/>
      </c>
      <c r="H50" s="66"/>
      <c r="I50" s="115"/>
      <c r="J50" s="91">
        <f t="shared" si="3"/>
        <v>0</v>
      </c>
      <c r="K50" s="118"/>
      <c r="L50" s="152">
        <f t="shared" si="0"/>
        <v>0</v>
      </c>
      <c r="M50" s="66"/>
      <c r="N50" s="217"/>
      <c r="O50" s="118"/>
      <c r="P50" s="152">
        <f t="shared" si="4"/>
        <v>0</v>
      </c>
      <c r="Q50" s="67"/>
      <c r="R50" s="68"/>
      <c r="S50" s="69"/>
      <c r="T50" s="69"/>
      <c r="U50" s="70" t="e">
        <f t="shared" si="1"/>
        <v>#N/A</v>
      </c>
      <c r="V50" s="62">
        <f t="shared" si="2"/>
        <v>0.6</v>
      </c>
      <c r="W50" s="71" t="e">
        <f t="shared" si="5"/>
        <v>#N/A</v>
      </c>
      <c r="X50" s="71" t="e">
        <f t="shared" si="6"/>
        <v>#N/A</v>
      </c>
      <c r="Y50" s="6"/>
      <c r="AA50" s="108"/>
      <c r="AG50" s="6"/>
      <c r="AH50" s="2"/>
    </row>
    <row r="51" spans="2:34" ht="12.75" customHeight="1" x14ac:dyDescent="0.3">
      <c r="B51" s="13"/>
      <c r="C51" s="56"/>
      <c r="D51" s="64"/>
      <c r="E51" s="65"/>
      <c r="F51" s="65"/>
      <c r="G51" s="121" t="str">
        <f>IFERROR(VLOOKUP(E51,tab!$A$33:$W$63,23),"")</f>
        <v/>
      </c>
      <c r="H51" s="66"/>
      <c r="I51" s="115"/>
      <c r="J51" s="91">
        <f t="shared" si="3"/>
        <v>0</v>
      </c>
      <c r="K51" s="118"/>
      <c r="L51" s="152">
        <f t="shared" si="0"/>
        <v>0</v>
      </c>
      <c r="M51" s="66"/>
      <c r="N51" s="217"/>
      <c r="O51" s="118"/>
      <c r="P51" s="152">
        <f t="shared" si="4"/>
        <v>0</v>
      </c>
      <c r="Q51" s="67"/>
      <c r="R51" s="68"/>
      <c r="S51" s="69"/>
      <c r="T51" s="69"/>
      <c r="U51" s="70" t="e">
        <f t="shared" si="1"/>
        <v>#N/A</v>
      </c>
      <c r="V51" s="62">
        <f t="shared" si="2"/>
        <v>0.6</v>
      </c>
      <c r="W51" s="71" t="e">
        <f t="shared" si="5"/>
        <v>#N/A</v>
      </c>
      <c r="X51" s="71" t="e">
        <f t="shared" si="6"/>
        <v>#N/A</v>
      </c>
      <c r="Y51" s="6"/>
      <c r="AA51" s="108"/>
      <c r="AG51" s="6"/>
      <c r="AH51" s="2"/>
    </row>
    <row r="52" spans="2:34" ht="12.75" customHeight="1" x14ac:dyDescent="0.3">
      <c r="B52" s="13"/>
      <c r="C52" s="56"/>
      <c r="D52" s="64"/>
      <c r="E52" s="65"/>
      <c r="F52" s="65"/>
      <c r="G52" s="121" t="str">
        <f>IFERROR(VLOOKUP(E52,tab!$A$33:$W$63,23),"")</f>
        <v/>
      </c>
      <c r="H52" s="66"/>
      <c r="I52" s="115"/>
      <c r="J52" s="91">
        <f t="shared" si="3"/>
        <v>0</v>
      </c>
      <c r="K52" s="118"/>
      <c r="L52" s="152">
        <f t="shared" si="0"/>
        <v>0</v>
      </c>
      <c r="M52" s="66"/>
      <c r="N52" s="217"/>
      <c r="O52" s="118"/>
      <c r="P52" s="152">
        <f t="shared" si="4"/>
        <v>0</v>
      </c>
      <c r="Q52" s="67"/>
      <c r="R52" s="68"/>
      <c r="S52" s="69"/>
      <c r="T52" s="69"/>
      <c r="U52" s="70" t="e">
        <f t="shared" si="1"/>
        <v>#N/A</v>
      </c>
      <c r="V52" s="62">
        <f t="shared" si="2"/>
        <v>0.6</v>
      </c>
      <c r="W52" s="71" t="e">
        <f t="shared" si="5"/>
        <v>#N/A</v>
      </c>
      <c r="X52" s="71" t="e">
        <f t="shared" si="6"/>
        <v>#N/A</v>
      </c>
      <c r="Y52" s="6"/>
      <c r="AA52" s="108"/>
      <c r="AG52" s="6"/>
      <c r="AH52" s="2"/>
    </row>
    <row r="53" spans="2:34" ht="12.75" customHeight="1" x14ac:dyDescent="0.3">
      <c r="B53" s="13"/>
      <c r="C53" s="56"/>
      <c r="D53" s="64"/>
      <c r="E53" s="65"/>
      <c r="F53" s="65"/>
      <c r="G53" s="121" t="str">
        <f>IFERROR(VLOOKUP(E53,tab!$A$33:$W$63,23),"")</f>
        <v/>
      </c>
      <c r="H53" s="66"/>
      <c r="I53" s="115"/>
      <c r="J53" s="91">
        <f t="shared" si="3"/>
        <v>0</v>
      </c>
      <c r="K53" s="118"/>
      <c r="L53" s="152">
        <f t="shared" si="0"/>
        <v>0</v>
      </c>
      <c r="M53" s="66"/>
      <c r="N53" s="217"/>
      <c r="O53" s="118"/>
      <c r="P53" s="152">
        <f t="shared" si="4"/>
        <v>0</v>
      </c>
      <c r="Q53" s="67"/>
      <c r="R53" s="68"/>
      <c r="S53" s="69"/>
      <c r="T53" s="69"/>
      <c r="U53" s="70" t="e">
        <f t="shared" si="1"/>
        <v>#N/A</v>
      </c>
      <c r="V53" s="62">
        <f t="shared" si="2"/>
        <v>0.6</v>
      </c>
      <c r="W53" s="71" t="e">
        <f t="shared" si="5"/>
        <v>#N/A</v>
      </c>
      <c r="X53" s="71" t="e">
        <f t="shared" si="6"/>
        <v>#N/A</v>
      </c>
      <c r="Y53" s="6"/>
      <c r="AA53" s="108"/>
      <c r="AG53" s="6"/>
      <c r="AH53" s="2"/>
    </row>
    <row r="54" spans="2:34" ht="12.75" customHeight="1" x14ac:dyDescent="0.3">
      <c r="B54" s="13"/>
      <c r="C54" s="56"/>
      <c r="D54" s="64"/>
      <c r="E54" s="65"/>
      <c r="F54" s="65"/>
      <c r="G54" s="121" t="str">
        <f>IFERROR(VLOOKUP(E54,tab!$A$33:$W$63,23),"")</f>
        <v/>
      </c>
      <c r="H54" s="66"/>
      <c r="I54" s="115"/>
      <c r="J54" s="91">
        <f t="shared" si="3"/>
        <v>0</v>
      </c>
      <c r="K54" s="118"/>
      <c r="L54" s="152">
        <f t="shared" si="0"/>
        <v>0</v>
      </c>
      <c r="M54" s="66"/>
      <c r="N54" s="217"/>
      <c r="O54" s="118"/>
      <c r="P54" s="152">
        <f t="shared" si="4"/>
        <v>0</v>
      </c>
      <c r="Q54" s="67"/>
      <c r="R54" s="68"/>
      <c r="S54" s="69"/>
      <c r="T54" s="69"/>
      <c r="U54" s="70" t="e">
        <f t="shared" si="1"/>
        <v>#N/A</v>
      </c>
      <c r="V54" s="62">
        <f t="shared" si="2"/>
        <v>0.6</v>
      </c>
      <c r="W54" s="71" t="e">
        <f t="shared" si="5"/>
        <v>#N/A</v>
      </c>
      <c r="X54" s="71" t="e">
        <f t="shared" si="6"/>
        <v>#N/A</v>
      </c>
      <c r="Y54" s="6"/>
      <c r="AA54" s="108"/>
      <c r="AG54" s="6"/>
      <c r="AH54" s="2"/>
    </row>
    <row r="55" spans="2:34" ht="12.75" customHeight="1" x14ac:dyDescent="0.3">
      <c r="B55" s="13"/>
      <c r="C55" s="56"/>
      <c r="D55" s="64"/>
      <c r="E55" s="65"/>
      <c r="F55" s="65"/>
      <c r="G55" s="121" t="str">
        <f>IFERROR(VLOOKUP(E55,tab!$A$33:$W$63,23),"")</f>
        <v/>
      </c>
      <c r="H55" s="66"/>
      <c r="I55" s="115"/>
      <c r="J55" s="91">
        <f t="shared" si="3"/>
        <v>0</v>
      </c>
      <c r="K55" s="118"/>
      <c r="L55" s="152">
        <f t="shared" si="0"/>
        <v>0</v>
      </c>
      <c r="M55" s="66"/>
      <c r="N55" s="217"/>
      <c r="O55" s="118"/>
      <c r="P55" s="152">
        <f t="shared" si="4"/>
        <v>0</v>
      </c>
      <c r="Q55" s="67"/>
      <c r="R55" s="68"/>
      <c r="S55" s="69"/>
      <c r="T55" s="69"/>
      <c r="U55" s="70" t="e">
        <f t="shared" si="1"/>
        <v>#N/A</v>
      </c>
      <c r="V55" s="62">
        <f t="shared" si="2"/>
        <v>0.6</v>
      </c>
      <c r="W55" s="71" t="e">
        <f t="shared" si="5"/>
        <v>#N/A</v>
      </c>
      <c r="X55" s="71" t="e">
        <f t="shared" si="6"/>
        <v>#N/A</v>
      </c>
      <c r="Y55" s="6"/>
      <c r="AA55" s="108"/>
      <c r="AG55" s="6"/>
      <c r="AH55" s="2"/>
    </row>
    <row r="56" spans="2:34" ht="12.75" customHeight="1" x14ac:dyDescent="0.3">
      <c r="B56" s="13"/>
      <c r="C56" s="73"/>
      <c r="D56" s="74"/>
      <c r="E56" s="75"/>
      <c r="F56" s="75"/>
      <c r="G56" s="75"/>
      <c r="H56" s="75"/>
      <c r="I56" s="75"/>
      <c r="J56" s="75"/>
      <c r="K56" s="75"/>
      <c r="L56" s="153"/>
      <c r="M56" s="75"/>
      <c r="N56" s="75"/>
      <c r="O56" s="75"/>
      <c r="P56" s="153"/>
      <c r="Q56" s="76"/>
      <c r="R56" s="18"/>
      <c r="U56" s="77"/>
      <c r="V56" s="72"/>
      <c r="W56" s="77"/>
      <c r="X56" s="77"/>
      <c r="Z56" s="110"/>
      <c r="AA56" s="111"/>
    </row>
    <row r="57" spans="2:34" ht="12.75" customHeight="1" x14ac:dyDescent="0.3">
      <c r="B57" s="13"/>
      <c r="C57" s="14"/>
      <c r="D57" s="15"/>
      <c r="E57" s="16"/>
      <c r="F57" s="16"/>
      <c r="G57" s="16"/>
      <c r="H57" s="14"/>
      <c r="I57" s="14"/>
      <c r="J57" s="14"/>
      <c r="K57" s="14"/>
      <c r="L57" s="14"/>
      <c r="M57" s="14"/>
      <c r="N57" s="16"/>
      <c r="O57" s="16"/>
      <c r="P57" s="150"/>
      <c r="Q57" s="14"/>
      <c r="R57" s="18"/>
      <c r="U57" s="70"/>
      <c r="V57" s="69"/>
      <c r="W57" s="70"/>
      <c r="X57" s="70"/>
      <c r="Z57" s="109"/>
      <c r="AA57" s="112"/>
    </row>
    <row r="58" spans="2:34" ht="12.75" customHeight="1" x14ac:dyDescent="0.3">
      <c r="B58" s="78"/>
      <c r="C58" s="79"/>
      <c r="D58" s="80"/>
      <c r="E58" s="81"/>
      <c r="F58" s="81"/>
      <c r="G58" s="81"/>
      <c r="H58" s="79"/>
      <c r="I58" s="79"/>
      <c r="J58" s="79"/>
      <c r="K58" s="79"/>
      <c r="L58" s="79"/>
      <c r="M58" s="79"/>
      <c r="N58" s="81"/>
      <c r="O58" s="81"/>
      <c r="P58" s="158"/>
      <c r="Q58" s="79"/>
      <c r="R58" s="83"/>
      <c r="U58" s="70"/>
      <c r="V58" s="69"/>
      <c r="W58" s="70"/>
      <c r="X58" s="70"/>
      <c r="Z58" s="109"/>
      <c r="AA58" s="112"/>
    </row>
    <row r="61" spans="2:34" x14ac:dyDescent="0.3">
      <c r="D61" s="114" t="s">
        <v>46</v>
      </c>
      <c r="Y61" s="6"/>
      <c r="Z61" s="6"/>
      <c r="AA61" s="6"/>
      <c r="AG61" s="6"/>
      <c r="AH61" s="2"/>
    </row>
    <row r="62" spans="2:34" x14ac:dyDescent="0.3">
      <c r="D62" s="114" t="s">
        <v>47</v>
      </c>
      <c r="Y62" s="6"/>
      <c r="Z62" s="6"/>
      <c r="AA62" s="6"/>
      <c r="AG62" s="6"/>
      <c r="AH62" s="2"/>
    </row>
    <row r="63" spans="2:34" x14ac:dyDescent="0.3">
      <c r="D63" s="114" t="s">
        <v>48</v>
      </c>
      <c r="Y63" s="6"/>
      <c r="Z63" s="6"/>
      <c r="AA63" s="6"/>
      <c r="AG63" s="6"/>
      <c r="AH63" s="2"/>
    </row>
    <row r="64" spans="2:34" x14ac:dyDescent="0.3">
      <c r="D64" s="114" t="s">
        <v>49</v>
      </c>
      <c r="Y64" s="6"/>
      <c r="Z64" s="6"/>
      <c r="AA64" s="6"/>
      <c r="AG64" s="6"/>
      <c r="AH64" s="2"/>
    </row>
    <row r="65" spans="4:34" x14ac:dyDescent="0.3">
      <c r="D65" s="114" t="s">
        <v>50</v>
      </c>
      <c r="Y65" s="6"/>
      <c r="Z65" s="6"/>
      <c r="AA65" s="6"/>
      <c r="AG65" s="6"/>
      <c r="AH65" s="2"/>
    </row>
    <row r="66" spans="4:34" x14ac:dyDescent="0.3">
      <c r="D66" s="114" t="s">
        <v>51</v>
      </c>
      <c r="Y66" s="6"/>
      <c r="Z66" s="6"/>
      <c r="AA66" s="6"/>
      <c r="AG66" s="6"/>
      <c r="AH66" s="2"/>
    </row>
    <row r="67" spans="4:34" x14ac:dyDescent="0.3">
      <c r="D67" s="114" t="s">
        <v>52</v>
      </c>
      <c r="Y67" s="6"/>
      <c r="Z67" s="6"/>
      <c r="AA67" s="6"/>
      <c r="AG67" s="6"/>
      <c r="AH67" s="2"/>
    </row>
    <row r="68" spans="4:34" x14ac:dyDescent="0.3">
      <c r="D68" s="114" t="s">
        <v>53</v>
      </c>
      <c r="Y68" s="6"/>
      <c r="Z68" s="6"/>
      <c r="AA68" s="6"/>
      <c r="AG68" s="6"/>
      <c r="AH68" s="2"/>
    </row>
    <row r="69" spans="4:34" x14ac:dyDescent="0.3">
      <c r="D69" s="114" t="s">
        <v>43</v>
      </c>
      <c r="Y69" s="6"/>
      <c r="Z69" s="6"/>
      <c r="AA69" s="6"/>
      <c r="AG69" s="6"/>
      <c r="AH69" s="2"/>
    </row>
    <row r="70" spans="4:34" x14ac:dyDescent="0.3">
      <c r="D70" s="114" t="s">
        <v>54</v>
      </c>
      <c r="Y70" s="6"/>
      <c r="Z70" s="6"/>
      <c r="AA70" s="6"/>
      <c r="AG70" s="6"/>
      <c r="AH70" s="2"/>
    </row>
    <row r="71" spans="4:34" x14ac:dyDescent="0.3">
      <c r="D71" s="114" t="s">
        <v>55</v>
      </c>
      <c r="Y71" s="6"/>
      <c r="Z71" s="6"/>
      <c r="AA71" s="6"/>
      <c r="AG71" s="6"/>
      <c r="AH71" s="2"/>
    </row>
    <row r="72" spans="4:34" x14ac:dyDescent="0.3">
      <c r="D72" s="114" t="s">
        <v>56</v>
      </c>
      <c r="Y72" s="6"/>
      <c r="Z72" s="6"/>
      <c r="AA72" s="6"/>
      <c r="AG72" s="6"/>
      <c r="AH72" s="2"/>
    </row>
    <row r="73" spans="4:34" x14ac:dyDescent="0.3">
      <c r="D73" s="84" t="s">
        <v>57</v>
      </c>
      <c r="Y73" s="6"/>
      <c r="Z73" s="6"/>
      <c r="AA73" s="6"/>
      <c r="AG73" s="6"/>
      <c r="AH73" s="2"/>
    </row>
    <row r="74" spans="4:34" x14ac:dyDescent="0.3">
      <c r="D74" s="84" t="s">
        <v>58</v>
      </c>
      <c r="Y74" s="6"/>
      <c r="Z74" s="6"/>
      <c r="AA74" s="6"/>
      <c r="AG74" s="6"/>
      <c r="AH74" s="2"/>
    </row>
    <row r="75" spans="4:34" x14ac:dyDescent="0.3">
      <c r="D75" s="84" t="s">
        <v>59</v>
      </c>
      <c r="Y75" s="6"/>
      <c r="Z75" s="6"/>
      <c r="AA75" s="6"/>
      <c r="AG75" s="6"/>
      <c r="AH75" s="2"/>
    </row>
    <row r="76" spans="4:34" x14ac:dyDescent="0.3">
      <c r="D76" s="114" t="s">
        <v>60</v>
      </c>
      <c r="Y76" s="6"/>
      <c r="Z76" s="6"/>
      <c r="AA76" s="6"/>
      <c r="AG76" s="6"/>
      <c r="AH76" s="2"/>
    </row>
    <row r="77" spans="4:34" x14ac:dyDescent="0.3">
      <c r="D77" s="114" t="s">
        <v>61</v>
      </c>
      <c r="Y77" s="6"/>
      <c r="Z77" s="6"/>
      <c r="AA77" s="6"/>
      <c r="AG77" s="6"/>
      <c r="AH77" s="2"/>
    </row>
    <row r="78" spans="4:34" x14ac:dyDescent="0.3">
      <c r="D78" s="114" t="s">
        <v>62</v>
      </c>
      <c r="Y78" s="6"/>
      <c r="Z78" s="6"/>
      <c r="AA78" s="6"/>
      <c r="AG78" s="6"/>
      <c r="AH78" s="2"/>
    </row>
    <row r="79" spans="4:34" x14ac:dyDescent="0.3">
      <c r="D79" s="114" t="s">
        <v>63</v>
      </c>
      <c r="Y79" s="6"/>
      <c r="Z79" s="6"/>
      <c r="AA79" s="6"/>
      <c r="AG79" s="6"/>
      <c r="AH79" s="2"/>
    </row>
    <row r="80" spans="4:34" x14ac:dyDescent="0.3">
      <c r="D80" s="114">
        <v>1</v>
      </c>
      <c r="Y80" s="6"/>
      <c r="Z80" s="6"/>
      <c r="AA80" s="6"/>
      <c r="AG80" s="6"/>
      <c r="AH80" s="2"/>
    </row>
    <row r="81" spans="4:34" x14ac:dyDescent="0.3">
      <c r="D81" s="84">
        <v>2</v>
      </c>
      <c r="Y81" s="6"/>
      <c r="Z81" s="6"/>
      <c r="AA81" s="6"/>
      <c r="AG81" s="6"/>
      <c r="AH81" s="2"/>
    </row>
    <row r="82" spans="4:34" x14ac:dyDescent="0.3">
      <c r="D82" s="84">
        <v>3</v>
      </c>
      <c r="Y82" s="6"/>
      <c r="Z82" s="6"/>
      <c r="AA82" s="6"/>
      <c r="AG82" s="6"/>
      <c r="AH82" s="2"/>
    </row>
    <row r="83" spans="4:34" x14ac:dyDescent="0.3">
      <c r="D83" s="84">
        <v>4</v>
      </c>
      <c r="Y83" s="6"/>
      <c r="Z83" s="6"/>
      <c r="AA83" s="6"/>
      <c r="AG83" s="6"/>
      <c r="AH83" s="2"/>
    </row>
    <row r="84" spans="4:34" x14ac:dyDescent="0.3">
      <c r="D84" s="84">
        <v>5</v>
      </c>
      <c r="Y84" s="6"/>
      <c r="Z84" s="6"/>
      <c r="AA84" s="6"/>
      <c r="AG84" s="6"/>
      <c r="AH84" s="2"/>
    </row>
    <row r="85" spans="4:34" x14ac:dyDescent="0.3">
      <c r="D85" s="84">
        <v>6</v>
      </c>
      <c r="Y85" s="6"/>
      <c r="Z85" s="6"/>
      <c r="AA85" s="6"/>
      <c r="AG85" s="6"/>
      <c r="AH85" s="2"/>
    </row>
    <row r="86" spans="4:34" x14ac:dyDescent="0.3">
      <c r="D86" s="84">
        <v>7</v>
      </c>
      <c r="Y86" s="6"/>
      <c r="Z86" s="6"/>
      <c r="AA86" s="6"/>
      <c r="AG86" s="6"/>
      <c r="AH86" s="2"/>
    </row>
    <row r="87" spans="4:34" x14ac:dyDescent="0.3">
      <c r="D87" s="84">
        <v>8</v>
      </c>
      <c r="Y87" s="6"/>
      <c r="Z87" s="6"/>
      <c r="AA87" s="6"/>
      <c r="AG87" s="6"/>
      <c r="AH87" s="2"/>
    </row>
    <row r="88" spans="4:34" x14ac:dyDescent="0.3">
      <c r="D88" s="84">
        <v>9</v>
      </c>
      <c r="Y88" s="6"/>
      <c r="Z88" s="6"/>
      <c r="AA88" s="6"/>
      <c r="AG88" s="6"/>
      <c r="AH88" s="2"/>
    </row>
    <row r="89" spans="4:34" x14ac:dyDescent="0.3">
      <c r="D89" s="84">
        <v>10</v>
      </c>
      <c r="Y89" s="6"/>
      <c r="Z89" s="6"/>
      <c r="AA89" s="6"/>
      <c r="AG89" s="6"/>
      <c r="AH89" s="2"/>
    </row>
    <row r="90" spans="4:34" x14ac:dyDescent="0.3">
      <c r="D90" s="84">
        <v>11</v>
      </c>
      <c r="Y90" s="6"/>
      <c r="Z90" s="6"/>
      <c r="AA90" s="6"/>
      <c r="AG90" s="6"/>
      <c r="AH90" s="2"/>
    </row>
    <row r="91" spans="4:34" x14ac:dyDescent="0.3">
      <c r="D91" s="84">
        <v>12</v>
      </c>
      <c r="Y91" s="6"/>
      <c r="Z91" s="6"/>
      <c r="AA91" s="6"/>
      <c r="AG91" s="6"/>
      <c r="AH91" s="2"/>
    </row>
    <row r="92" spans="4:34" x14ac:dyDescent="0.3">
      <c r="D92" s="84">
        <v>13</v>
      </c>
      <c r="Y92" s="6"/>
      <c r="Z92" s="6"/>
      <c r="AA92" s="6"/>
      <c r="AG92" s="6"/>
      <c r="AH92" s="2"/>
    </row>
    <row r="93" spans="4:34" x14ac:dyDescent="0.3">
      <c r="D93" s="84">
        <v>14</v>
      </c>
      <c r="Y93" s="6"/>
      <c r="Z93" s="6"/>
      <c r="AA93" s="6"/>
      <c r="AG93" s="6"/>
      <c r="AH93" s="2"/>
    </row>
    <row r="94" spans="4:34" x14ac:dyDescent="0.3">
      <c r="D94" s="84">
        <v>15</v>
      </c>
      <c r="Y94" s="6"/>
      <c r="Z94" s="6"/>
      <c r="AA94" s="6"/>
      <c r="AG94" s="6"/>
      <c r="AH94" s="2"/>
    </row>
    <row r="95" spans="4:34" x14ac:dyDescent="0.3">
      <c r="D95" s="84">
        <v>16</v>
      </c>
      <c r="Y95" s="6"/>
      <c r="Z95" s="6"/>
      <c r="AA95" s="6"/>
      <c r="AG95" s="6"/>
      <c r="AH95" s="2"/>
    </row>
    <row r="96" spans="4:34" x14ac:dyDescent="0.3">
      <c r="D96" s="84"/>
      <c r="Y96" s="6"/>
      <c r="Z96" s="6"/>
      <c r="AA96" s="6"/>
      <c r="AG96" s="6"/>
      <c r="AH96" s="2"/>
    </row>
    <row r="97" spans="4:34" x14ac:dyDescent="0.3">
      <c r="D97" s="84"/>
      <c r="Y97" s="6"/>
      <c r="Z97" s="6"/>
      <c r="AA97" s="6"/>
      <c r="AG97" s="6"/>
      <c r="AH97" s="2"/>
    </row>
    <row r="98" spans="4:34" x14ac:dyDescent="0.3">
      <c r="D98" s="84"/>
      <c r="Y98" s="6"/>
      <c r="Z98" s="6"/>
      <c r="AA98" s="6"/>
      <c r="AG98" s="6"/>
      <c r="AH98" s="2"/>
    </row>
    <row r="99" spans="4:34" x14ac:dyDescent="0.3">
      <c r="D99" s="84"/>
      <c r="Y99" s="6"/>
      <c r="Z99" s="6"/>
      <c r="AA99" s="6"/>
      <c r="AG99" s="6"/>
      <c r="AH99" s="2"/>
    </row>
    <row r="100" spans="4:34" x14ac:dyDescent="0.3">
      <c r="D100" s="84"/>
      <c r="Y100" s="6"/>
      <c r="Z100" s="6"/>
      <c r="AA100" s="6"/>
      <c r="AG100" s="6"/>
      <c r="AH100" s="2"/>
    </row>
    <row r="101" spans="4:34" x14ac:dyDescent="0.3">
      <c r="D101" s="84"/>
      <c r="Y101" s="6"/>
      <c r="Z101" s="6"/>
      <c r="AA101" s="6"/>
      <c r="AG101" s="6"/>
      <c r="AH101" s="2"/>
    </row>
    <row r="102" spans="4:34" x14ac:dyDescent="0.3">
      <c r="D102" s="84"/>
      <c r="Y102" s="6"/>
      <c r="Z102" s="6"/>
      <c r="AA102" s="6"/>
      <c r="AG102" s="6"/>
      <c r="AH102" s="2"/>
    </row>
    <row r="103" spans="4:34" x14ac:dyDescent="0.3">
      <c r="D103" s="84"/>
      <c r="Y103" s="6"/>
      <c r="Z103" s="6"/>
      <c r="AA103" s="6"/>
      <c r="AG103" s="6"/>
      <c r="AH103" s="2"/>
    </row>
    <row r="104" spans="4:34" x14ac:dyDescent="0.3">
      <c r="D104" s="2"/>
      <c r="Y104" s="6"/>
      <c r="Z104" s="6"/>
      <c r="AA104" s="6"/>
      <c r="AG104" s="6"/>
      <c r="AH104" s="2"/>
    </row>
    <row r="105" spans="4:34" x14ac:dyDescent="0.3">
      <c r="D105" s="2"/>
      <c r="Y105" s="6"/>
      <c r="Z105" s="6"/>
      <c r="AA105" s="6"/>
      <c r="AG105" s="6"/>
      <c r="AH105" s="2"/>
    </row>
    <row r="106" spans="4:34" x14ac:dyDescent="0.3">
      <c r="D106" s="2"/>
      <c r="Y106" s="6"/>
      <c r="Z106" s="6"/>
      <c r="AA106" s="6"/>
      <c r="AG106" s="6"/>
      <c r="AH106" s="2"/>
    </row>
    <row r="107" spans="4:34" x14ac:dyDescent="0.3">
      <c r="D107" s="2"/>
      <c r="Y107" s="6"/>
      <c r="Z107" s="6"/>
      <c r="AA107" s="6"/>
      <c r="AG107" s="6"/>
      <c r="AH107" s="2"/>
    </row>
    <row r="108" spans="4:34" x14ac:dyDescent="0.3">
      <c r="D108" s="2"/>
      <c r="Y108" s="6"/>
      <c r="Z108" s="6"/>
      <c r="AA108" s="6"/>
      <c r="AG108" s="6"/>
      <c r="AH108" s="2"/>
    </row>
    <row r="109" spans="4:34" x14ac:dyDescent="0.3">
      <c r="D109" s="2"/>
      <c r="Y109" s="6"/>
      <c r="Z109" s="6"/>
      <c r="AA109" s="6"/>
      <c r="AG109" s="6"/>
      <c r="AH109" s="2"/>
    </row>
    <row r="110" spans="4:34" x14ac:dyDescent="0.3">
      <c r="D110" s="2"/>
      <c r="Y110" s="6"/>
      <c r="Z110" s="6"/>
      <c r="AA110" s="6"/>
      <c r="AG110" s="6"/>
      <c r="AH110" s="2"/>
    </row>
    <row r="111" spans="4:34" x14ac:dyDescent="0.3">
      <c r="D111" s="2"/>
      <c r="Y111" s="6"/>
      <c r="Z111" s="6"/>
      <c r="AA111" s="6"/>
      <c r="AG111" s="6"/>
      <c r="AH111" s="2"/>
    </row>
    <row r="112" spans="4:34" x14ac:dyDescent="0.3">
      <c r="D112" s="2"/>
      <c r="E112" s="2"/>
      <c r="F112" s="2"/>
      <c r="G112" s="2"/>
      <c r="N112" s="2"/>
      <c r="O112" s="2"/>
      <c r="P112" s="156"/>
      <c r="Y112" s="6"/>
      <c r="Z112" s="6"/>
      <c r="AA112" s="6"/>
      <c r="AG112" s="6"/>
      <c r="AH112" s="2"/>
    </row>
    <row r="113" spans="16:33" s="2" customFormat="1" x14ac:dyDescent="0.3">
      <c r="P113" s="156"/>
      <c r="S113" s="6"/>
      <c r="T113" s="6"/>
      <c r="U113" s="6"/>
      <c r="V113" s="6"/>
      <c r="W113" s="6"/>
      <c r="X113" s="6"/>
      <c r="Y113" s="6"/>
      <c r="Z113" s="6"/>
      <c r="AA113" s="6"/>
      <c r="AB113" s="6"/>
      <c r="AC113" s="6"/>
      <c r="AD113" s="6"/>
      <c r="AE113" s="6"/>
      <c r="AF113" s="6"/>
      <c r="AG113" s="6"/>
    </row>
    <row r="114" spans="16:33" s="2" customFormat="1" x14ac:dyDescent="0.3">
      <c r="P114" s="156"/>
      <c r="S114" s="6"/>
      <c r="T114" s="6"/>
      <c r="U114" s="6"/>
      <c r="V114" s="6"/>
      <c r="W114" s="6"/>
      <c r="X114" s="6"/>
      <c r="Y114" s="6"/>
      <c r="Z114" s="6"/>
      <c r="AA114" s="6"/>
      <c r="AB114" s="6"/>
      <c r="AC114" s="6"/>
      <c r="AD114" s="6"/>
      <c r="AE114" s="6"/>
      <c r="AF114" s="6"/>
      <c r="AG114" s="6"/>
    </row>
    <row r="115" spans="16:33" s="2" customFormat="1" x14ac:dyDescent="0.3">
      <c r="P115" s="156"/>
      <c r="S115" s="6"/>
      <c r="T115" s="6"/>
      <c r="U115" s="6"/>
      <c r="V115" s="6"/>
      <c r="W115" s="6"/>
      <c r="X115" s="6"/>
      <c r="Y115" s="6"/>
      <c r="Z115" s="6"/>
      <c r="AA115" s="6"/>
      <c r="AB115" s="6"/>
      <c r="AC115" s="6"/>
      <c r="AD115" s="6"/>
      <c r="AE115" s="6"/>
      <c r="AF115" s="6"/>
      <c r="AG115" s="6"/>
    </row>
    <row r="116" spans="16:33" s="2" customFormat="1" x14ac:dyDescent="0.3">
      <c r="P116" s="156"/>
      <c r="S116" s="6"/>
      <c r="T116" s="6"/>
      <c r="U116" s="6"/>
      <c r="V116" s="6"/>
      <c r="W116" s="6"/>
      <c r="X116" s="6"/>
      <c r="Y116" s="6"/>
      <c r="Z116" s="6"/>
      <c r="AA116" s="6"/>
      <c r="AB116" s="6"/>
      <c r="AC116" s="6"/>
      <c r="AD116" s="6"/>
      <c r="AE116" s="6"/>
      <c r="AF116" s="6"/>
      <c r="AG116" s="6"/>
    </row>
    <row r="117" spans="16:33" s="2" customFormat="1" x14ac:dyDescent="0.3">
      <c r="P117" s="156"/>
      <c r="S117" s="6"/>
      <c r="T117" s="6"/>
      <c r="U117" s="6"/>
      <c r="V117" s="6"/>
      <c r="W117" s="6"/>
      <c r="X117" s="6"/>
      <c r="Y117" s="6"/>
      <c r="Z117" s="6"/>
      <c r="AA117" s="6"/>
      <c r="AB117" s="6"/>
      <c r="AC117" s="6"/>
      <c r="AD117" s="6"/>
      <c r="AE117" s="6"/>
      <c r="AF117" s="6"/>
      <c r="AG117" s="6"/>
    </row>
    <row r="118" spans="16:33" s="2" customFormat="1" x14ac:dyDescent="0.3">
      <c r="P118" s="156"/>
      <c r="S118" s="6"/>
      <c r="T118" s="6"/>
      <c r="U118" s="6"/>
      <c r="V118" s="6"/>
      <c r="W118" s="6"/>
      <c r="X118" s="6"/>
      <c r="Y118" s="6"/>
      <c r="Z118" s="6"/>
      <c r="AA118" s="6"/>
      <c r="AB118" s="6"/>
      <c r="AC118" s="6"/>
      <c r="AD118" s="6"/>
      <c r="AE118" s="6"/>
      <c r="AF118" s="6"/>
      <c r="AG118" s="6"/>
    </row>
    <row r="119" spans="16:33" s="2" customFormat="1" x14ac:dyDescent="0.3">
      <c r="P119" s="156"/>
      <c r="S119" s="6"/>
      <c r="T119" s="6"/>
      <c r="U119" s="6"/>
      <c r="V119" s="6"/>
      <c r="W119" s="6"/>
      <c r="X119" s="6"/>
      <c r="Y119" s="6"/>
      <c r="Z119" s="6"/>
      <c r="AA119" s="6"/>
      <c r="AB119" s="6"/>
      <c r="AC119" s="6"/>
      <c r="AD119" s="6"/>
      <c r="AE119" s="6"/>
      <c r="AF119" s="6"/>
      <c r="AG119" s="6"/>
    </row>
    <row r="120" spans="16:33" s="2" customFormat="1" x14ac:dyDescent="0.3">
      <c r="P120" s="156"/>
      <c r="S120" s="6"/>
      <c r="T120" s="6"/>
      <c r="U120" s="6"/>
      <c r="V120" s="6"/>
      <c r="W120" s="6"/>
      <c r="X120" s="6"/>
      <c r="Y120" s="6"/>
      <c r="Z120" s="6"/>
      <c r="AA120" s="6"/>
      <c r="AB120" s="6"/>
      <c r="AC120" s="6"/>
      <c r="AD120" s="6"/>
      <c r="AE120" s="6"/>
      <c r="AF120" s="6"/>
      <c r="AG120" s="6"/>
    </row>
    <row r="121" spans="16:33" s="2" customFormat="1" x14ac:dyDescent="0.3">
      <c r="P121" s="156"/>
      <c r="S121" s="6"/>
      <c r="T121" s="6"/>
      <c r="U121" s="6"/>
      <c r="V121" s="6"/>
      <c r="W121" s="6"/>
      <c r="X121" s="6"/>
      <c r="Y121" s="6"/>
      <c r="Z121" s="6"/>
      <c r="AA121" s="6"/>
      <c r="AB121" s="6"/>
      <c r="AC121" s="6"/>
      <c r="AD121" s="6"/>
      <c r="AE121" s="6"/>
      <c r="AF121" s="6"/>
      <c r="AG121" s="6"/>
    </row>
    <row r="122" spans="16:33" s="2" customFormat="1" x14ac:dyDescent="0.3">
      <c r="P122" s="156"/>
      <c r="S122" s="6"/>
      <c r="T122" s="6"/>
      <c r="U122" s="6"/>
      <c r="V122" s="6"/>
      <c r="W122" s="6"/>
      <c r="X122" s="6"/>
      <c r="Y122" s="6"/>
      <c r="Z122" s="6"/>
      <c r="AA122" s="6"/>
      <c r="AB122" s="6"/>
      <c r="AC122" s="6"/>
      <c r="AD122" s="6"/>
      <c r="AE122" s="6"/>
      <c r="AF122" s="6"/>
      <c r="AG122" s="6"/>
    </row>
    <row r="123" spans="16:33" s="2" customFormat="1" x14ac:dyDescent="0.3">
      <c r="P123" s="156"/>
      <c r="S123" s="6"/>
      <c r="T123" s="6"/>
      <c r="U123" s="6"/>
      <c r="V123" s="6"/>
      <c r="W123" s="6"/>
      <c r="X123" s="6"/>
      <c r="Y123" s="6"/>
      <c r="Z123" s="6"/>
      <c r="AA123" s="6"/>
      <c r="AB123" s="6"/>
      <c r="AC123" s="6"/>
      <c r="AD123" s="6"/>
      <c r="AE123" s="6"/>
      <c r="AF123" s="6"/>
      <c r="AG123" s="6"/>
    </row>
    <row r="124" spans="16:33" s="2" customFormat="1" x14ac:dyDescent="0.3">
      <c r="P124" s="156"/>
      <c r="S124" s="6"/>
      <c r="T124" s="6"/>
      <c r="U124" s="6"/>
      <c r="V124" s="6"/>
      <c r="W124" s="6"/>
      <c r="X124" s="6"/>
      <c r="Y124" s="6"/>
      <c r="Z124" s="6"/>
      <c r="AA124" s="6"/>
      <c r="AB124" s="6"/>
      <c r="AC124" s="6"/>
      <c r="AD124" s="6"/>
      <c r="AE124" s="6"/>
      <c r="AF124" s="6"/>
      <c r="AG124" s="6"/>
    </row>
    <row r="125" spans="16:33" s="2" customFormat="1" x14ac:dyDescent="0.3">
      <c r="P125" s="156"/>
      <c r="S125" s="6"/>
      <c r="T125" s="6"/>
      <c r="U125" s="6"/>
      <c r="V125" s="6"/>
      <c r="W125" s="6"/>
      <c r="X125" s="6"/>
      <c r="Y125" s="6"/>
      <c r="Z125" s="6"/>
      <c r="AA125" s="6"/>
      <c r="AB125" s="6"/>
      <c r="AC125" s="6"/>
      <c r="AD125" s="6"/>
      <c r="AE125" s="6"/>
      <c r="AF125" s="6"/>
      <c r="AG125" s="6"/>
    </row>
    <row r="126" spans="16:33" s="2" customFormat="1" x14ac:dyDescent="0.3">
      <c r="P126" s="156"/>
      <c r="S126" s="6"/>
      <c r="T126" s="6"/>
      <c r="U126" s="6"/>
      <c r="V126" s="6"/>
      <c r="W126" s="6"/>
      <c r="X126" s="6"/>
      <c r="Y126" s="6"/>
      <c r="Z126" s="6"/>
      <c r="AA126" s="6"/>
      <c r="AB126" s="6"/>
      <c r="AC126" s="6"/>
      <c r="AD126" s="6"/>
      <c r="AE126" s="6"/>
      <c r="AF126" s="6"/>
      <c r="AG126" s="6"/>
    </row>
    <row r="127" spans="16:33" s="2" customFormat="1" x14ac:dyDescent="0.3">
      <c r="P127" s="156"/>
      <c r="S127" s="6"/>
      <c r="T127" s="6"/>
      <c r="U127" s="6"/>
      <c r="V127" s="6"/>
      <c r="W127" s="6"/>
      <c r="X127" s="6"/>
      <c r="Y127" s="6"/>
      <c r="Z127" s="6"/>
      <c r="AA127" s="6"/>
      <c r="AB127" s="6"/>
      <c r="AC127" s="6"/>
      <c r="AD127" s="6"/>
      <c r="AE127" s="6"/>
      <c r="AF127" s="6"/>
      <c r="AG127" s="6"/>
    </row>
    <row r="128" spans="16:33" s="2" customFormat="1" x14ac:dyDescent="0.3">
      <c r="P128" s="156"/>
      <c r="S128" s="6"/>
      <c r="T128" s="6"/>
      <c r="U128" s="6"/>
      <c r="V128" s="6"/>
      <c r="W128" s="6"/>
      <c r="X128" s="6"/>
      <c r="Y128" s="6"/>
      <c r="Z128" s="6"/>
      <c r="AA128" s="6"/>
      <c r="AB128" s="6"/>
      <c r="AC128" s="6"/>
      <c r="AD128" s="6"/>
      <c r="AE128" s="6"/>
      <c r="AF128" s="6"/>
      <c r="AG128" s="6"/>
    </row>
    <row r="129" spans="16:33" s="2" customFormat="1" x14ac:dyDescent="0.3">
      <c r="P129" s="156"/>
      <c r="S129" s="6"/>
      <c r="T129" s="6"/>
      <c r="U129" s="6"/>
      <c r="V129" s="6"/>
      <c r="W129" s="6"/>
      <c r="X129" s="6"/>
      <c r="Y129" s="6"/>
      <c r="Z129" s="6"/>
      <c r="AA129" s="6"/>
      <c r="AB129" s="6"/>
      <c r="AC129" s="6"/>
      <c r="AD129" s="6"/>
      <c r="AE129" s="6"/>
      <c r="AF129" s="6"/>
      <c r="AG129" s="6"/>
    </row>
    <row r="130" spans="16:33" s="2" customFormat="1" x14ac:dyDescent="0.3">
      <c r="P130" s="156"/>
      <c r="S130" s="6"/>
      <c r="T130" s="6"/>
      <c r="U130" s="6"/>
      <c r="V130" s="6"/>
      <c r="W130" s="6"/>
      <c r="X130" s="6"/>
      <c r="Y130" s="6"/>
      <c r="Z130" s="6"/>
      <c r="AA130" s="6"/>
      <c r="AB130" s="6"/>
      <c r="AC130" s="6"/>
      <c r="AD130" s="6"/>
      <c r="AE130" s="6"/>
      <c r="AF130" s="6"/>
      <c r="AG130" s="6"/>
    </row>
    <row r="131" spans="16:33" s="2" customFormat="1" x14ac:dyDescent="0.3">
      <c r="P131" s="156"/>
      <c r="S131" s="6"/>
      <c r="T131" s="6"/>
      <c r="U131" s="6"/>
      <c r="V131" s="6"/>
      <c r="W131" s="6"/>
      <c r="X131" s="6"/>
      <c r="Y131" s="6"/>
      <c r="Z131" s="6"/>
      <c r="AA131" s="6"/>
      <c r="AB131" s="6"/>
      <c r="AC131" s="6"/>
      <c r="AD131" s="6"/>
      <c r="AE131" s="6"/>
      <c r="AF131" s="6"/>
      <c r="AG131" s="6"/>
    </row>
    <row r="132" spans="16:33" s="2" customFormat="1" x14ac:dyDescent="0.3">
      <c r="P132" s="156"/>
      <c r="S132" s="6"/>
      <c r="T132" s="6"/>
      <c r="U132" s="6"/>
      <c r="V132" s="6"/>
      <c r="W132" s="6"/>
      <c r="X132" s="6"/>
      <c r="Y132" s="6"/>
      <c r="Z132" s="6"/>
      <c r="AA132" s="6"/>
      <c r="AB132" s="6"/>
      <c r="AC132" s="6"/>
      <c r="AD132" s="6"/>
      <c r="AE132" s="6"/>
      <c r="AF132" s="6"/>
      <c r="AG132" s="6"/>
    </row>
    <row r="133" spans="16:33" s="2" customFormat="1" x14ac:dyDescent="0.3">
      <c r="P133" s="156"/>
      <c r="S133" s="6"/>
      <c r="T133" s="6"/>
      <c r="U133" s="6"/>
      <c r="V133" s="6"/>
      <c r="W133" s="6"/>
      <c r="X133" s="6"/>
      <c r="Y133" s="6"/>
      <c r="Z133" s="6"/>
      <c r="AA133" s="6"/>
      <c r="AB133" s="6"/>
      <c r="AC133" s="6"/>
      <c r="AD133" s="6"/>
      <c r="AE133" s="6"/>
      <c r="AF133" s="6"/>
      <c r="AG133" s="6"/>
    </row>
    <row r="134" spans="16:33" s="2" customFormat="1" x14ac:dyDescent="0.3">
      <c r="P134" s="156"/>
      <c r="S134" s="6"/>
      <c r="T134" s="6"/>
      <c r="U134" s="6"/>
      <c r="V134" s="6"/>
      <c r="W134" s="6"/>
      <c r="X134" s="6"/>
      <c r="Y134" s="6"/>
      <c r="Z134" s="6"/>
      <c r="AA134" s="6"/>
      <c r="AB134" s="6"/>
      <c r="AC134" s="6"/>
      <c r="AD134" s="6"/>
      <c r="AE134" s="6"/>
      <c r="AF134" s="6"/>
      <c r="AG134" s="6"/>
    </row>
    <row r="135" spans="16:33" s="2" customFormat="1" x14ac:dyDescent="0.3">
      <c r="P135" s="156"/>
      <c r="S135" s="6"/>
      <c r="T135" s="6"/>
      <c r="U135" s="6"/>
      <c r="V135" s="6"/>
      <c r="W135" s="6"/>
      <c r="X135" s="6"/>
      <c r="Y135" s="6"/>
      <c r="Z135" s="6"/>
      <c r="AA135" s="6"/>
      <c r="AB135" s="6"/>
      <c r="AC135" s="6"/>
      <c r="AD135" s="6"/>
      <c r="AE135" s="6"/>
      <c r="AF135" s="6"/>
      <c r="AG135" s="6"/>
    </row>
    <row r="136" spans="16:33" s="2" customFormat="1" x14ac:dyDescent="0.3">
      <c r="P136" s="156"/>
      <c r="S136" s="6"/>
      <c r="T136" s="6"/>
      <c r="U136" s="6"/>
      <c r="V136" s="6"/>
      <c r="W136" s="6"/>
      <c r="X136" s="6"/>
      <c r="Y136" s="6"/>
      <c r="Z136" s="6"/>
      <c r="AA136" s="6"/>
      <c r="AB136" s="6"/>
      <c r="AC136" s="6"/>
      <c r="AD136" s="6"/>
      <c r="AE136" s="6"/>
      <c r="AF136" s="6"/>
      <c r="AG136" s="6"/>
    </row>
    <row r="137" spans="16:33" s="2" customFormat="1" x14ac:dyDescent="0.3">
      <c r="P137" s="156"/>
      <c r="S137" s="6"/>
      <c r="T137" s="6"/>
      <c r="U137" s="6"/>
      <c r="V137" s="6"/>
      <c r="W137" s="6"/>
      <c r="X137" s="6"/>
      <c r="Y137" s="6"/>
      <c r="Z137" s="6"/>
      <c r="AA137" s="6"/>
      <c r="AB137" s="6"/>
      <c r="AC137" s="6"/>
      <c r="AD137" s="6"/>
      <c r="AE137" s="6"/>
      <c r="AF137" s="6"/>
      <c r="AG137" s="6"/>
    </row>
    <row r="138" spans="16:33" s="2" customFormat="1" x14ac:dyDescent="0.3">
      <c r="P138" s="156"/>
      <c r="S138" s="6"/>
      <c r="T138" s="6"/>
      <c r="U138" s="6"/>
      <c r="V138" s="6"/>
      <c r="W138" s="6"/>
      <c r="X138" s="6"/>
      <c r="Y138" s="6"/>
      <c r="Z138" s="6"/>
      <c r="AA138" s="6"/>
      <c r="AB138" s="6"/>
      <c r="AC138" s="6"/>
      <c r="AD138" s="6"/>
      <c r="AE138" s="6"/>
      <c r="AF138" s="6"/>
      <c r="AG138" s="6"/>
    </row>
    <row r="139" spans="16:33" s="2" customFormat="1" x14ac:dyDescent="0.3">
      <c r="P139" s="156"/>
      <c r="S139" s="6"/>
      <c r="T139" s="6"/>
      <c r="U139" s="6"/>
      <c r="V139" s="6"/>
      <c r="W139" s="6"/>
      <c r="X139" s="6"/>
      <c r="Y139" s="6"/>
      <c r="Z139" s="6"/>
      <c r="AA139" s="6"/>
      <c r="AB139" s="6"/>
      <c r="AC139" s="6"/>
      <c r="AD139" s="6"/>
      <c r="AE139" s="6"/>
      <c r="AF139" s="6"/>
      <c r="AG139" s="6"/>
    </row>
    <row r="140" spans="16:33" s="2" customFormat="1" x14ac:dyDescent="0.3">
      <c r="P140" s="156"/>
      <c r="S140" s="6"/>
      <c r="T140" s="6"/>
      <c r="U140" s="6"/>
      <c r="V140" s="6"/>
      <c r="W140" s="6"/>
      <c r="X140" s="6"/>
      <c r="Y140" s="6"/>
      <c r="Z140" s="6"/>
      <c r="AA140" s="6"/>
      <c r="AB140" s="6"/>
      <c r="AC140" s="6"/>
      <c r="AD140" s="6"/>
      <c r="AE140" s="6"/>
      <c r="AF140" s="6"/>
      <c r="AG140" s="6"/>
    </row>
    <row r="141" spans="16:33" s="2" customFormat="1" x14ac:dyDescent="0.3">
      <c r="P141" s="156"/>
      <c r="S141" s="6"/>
      <c r="T141" s="6"/>
      <c r="U141" s="6"/>
      <c r="V141" s="6"/>
      <c r="W141" s="6"/>
      <c r="X141" s="6"/>
      <c r="Y141" s="6"/>
      <c r="Z141" s="6"/>
      <c r="AA141" s="6"/>
      <c r="AB141" s="6"/>
      <c r="AC141" s="6"/>
      <c r="AD141" s="6"/>
      <c r="AE141" s="6"/>
      <c r="AF141" s="6"/>
      <c r="AG141" s="6"/>
    </row>
    <row r="142" spans="16:33" s="2" customFormat="1" x14ac:dyDescent="0.3">
      <c r="P142" s="156"/>
      <c r="S142" s="6"/>
      <c r="T142" s="6"/>
      <c r="U142" s="6"/>
      <c r="V142" s="6"/>
      <c r="W142" s="6"/>
      <c r="X142" s="6"/>
      <c r="Y142" s="6"/>
      <c r="Z142" s="6"/>
      <c r="AA142" s="6"/>
      <c r="AB142" s="6"/>
      <c r="AC142" s="6"/>
      <c r="AD142" s="6"/>
      <c r="AE142" s="6"/>
      <c r="AF142" s="6"/>
      <c r="AG142" s="6"/>
    </row>
    <row r="143" spans="16:33" s="2" customFormat="1" x14ac:dyDescent="0.3">
      <c r="P143" s="156"/>
      <c r="S143" s="6"/>
      <c r="T143" s="6"/>
      <c r="U143" s="6"/>
      <c r="V143" s="6"/>
      <c r="W143" s="6"/>
      <c r="X143" s="6"/>
      <c r="Y143" s="6"/>
      <c r="Z143" s="6"/>
      <c r="AA143" s="6"/>
      <c r="AB143" s="6"/>
      <c r="AC143" s="6"/>
      <c r="AD143" s="6"/>
      <c r="AE143" s="6"/>
      <c r="AF143" s="6"/>
      <c r="AG143" s="6"/>
    </row>
    <row r="144" spans="16:33" s="2" customFormat="1" x14ac:dyDescent="0.3">
      <c r="P144" s="156"/>
      <c r="S144" s="6"/>
      <c r="T144" s="6"/>
      <c r="U144" s="6"/>
      <c r="V144" s="6"/>
      <c r="W144" s="6"/>
      <c r="X144" s="6"/>
      <c r="Y144" s="6"/>
      <c r="Z144" s="6"/>
      <c r="AA144" s="6"/>
      <c r="AB144" s="6"/>
      <c r="AC144" s="6"/>
      <c r="AD144" s="6"/>
      <c r="AE144" s="6"/>
      <c r="AF144" s="6"/>
      <c r="AG144" s="6"/>
    </row>
    <row r="145" spans="16:33" s="2" customFormat="1" x14ac:dyDescent="0.3">
      <c r="P145" s="156"/>
      <c r="S145" s="6"/>
      <c r="T145" s="6"/>
      <c r="U145" s="6"/>
      <c r="V145" s="6"/>
      <c r="W145" s="6"/>
      <c r="X145" s="6"/>
      <c r="Y145" s="6"/>
      <c r="Z145" s="6"/>
      <c r="AA145" s="6"/>
      <c r="AB145" s="6"/>
      <c r="AC145" s="6"/>
      <c r="AD145" s="6"/>
      <c r="AE145" s="6"/>
      <c r="AF145" s="6"/>
      <c r="AG145" s="6"/>
    </row>
    <row r="146" spans="16:33" s="2" customFormat="1" x14ac:dyDescent="0.3">
      <c r="P146" s="156"/>
      <c r="S146" s="6"/>
      <c r="T146" s="6"/>
      <c r="U146" s="6"/>
      <c r="V146" s="6"/>
      <c r="W146" s="6"/>
      <c r="X146" s="6"/>
      <c r="Y146" s="6"/>
      <c r="Z146" s="6"/>
      <c r="AA146" s="6"/>
      <c r="AB146" s="6"/>
      <c r="AC146" s="6"/>
      <c r="AD146" s="6"/>
      <c r="AE146" s="6"/>
      <c r="AF146" s="6"/>
      <c r="AG146" s="6"/>
    </row>
    <row r="147" spans="16:33" s="2" customFormat="1" x14ac:dyDescent="0.3">
      <c r="P147" s="156"/>
      <c r="S147" s="6"/>
      <c r="T147" s="6"/>
      <c r="U147" s="6"/>
      <c r="V147" s="6"/>
      <c r="W147" s="6"/>
      <c r="X147" s="6"/>
      <c r="Y147" s="6"/>
      <c r="Z147" s="6"/>
      <c r="AA147" s="6"/>
      <c r="AB147" s="6"/>
      <c r="AC147" s="6"/>
      <c r="AD147" s="6"/>
      <c r="AE147" s="6"/>
      <c r="AF147" s="6"/>
      <c r="AG147" s="6"/>
    </row>
    <row r="148" spans="16:33" s="2" customFormat="1" x14ac:dyDescent="0.3">
      <c r="P148" s="156"/>
      <c r="S148" s="6"/>
      <c r="T148" s="6"/>
      <c r="U148" s="6"/>
      <c r="V148" s="6"/>
      <c r="W148" s="6"/>
      <c r="X148" s="6"/>
      <c r="Y148" s="6"/>
      <c r="Z148" s="6"/>
      <c r="AA148" s="6"/>
      <c r="AB148" s="6"/>
      <c r="AC148" s="6"/>
      <c r="AD148" s="6"/>
      <c r="AE148" s="6"/>
      <c r="AF148" s="6"/>
      <c r="AG148" s="6"/>
    </row>
    <row r="149" spans="16:33" s="2" customFormat="1" x14ac:dyDescent="0.3">
      <c r="P149" s="156"/>
      <c r="S149" s="6"/>
      <c r="T149" s="6"/>
      <c r="U149" s="6"/>
      <c r="V149" s="6"/>
      <c r="W149" s="6"/>
      <c r="X149" s="6"/>
      <c r="Y149" s="6"/>
      <c r="Z149" s="6"/>
      <c r="AA149" s="6"/>
      <c r="AB149" s="6"/>
      <c r="AC149" s="6"/>
      <c r="AD149" s="6"/>
      <c r="AE149" s="6"/>
      <c r="AF149" s="6"/>
      <c r="AG149" s="6"/>
    </row>
    <row r="150" spans="16:33" s="2" customFormat="1" x14ac:dyDescent="0.3">
      <c r="P150" s="156"/>
      <c r="S150" s="6"/>
      <c r="T150" s="6"/>
      <c r="U150" s="6"/>
      <c r="V150" s="6"/>
      <c r="W150" s="6"/>
      <c r="X150" s="6"/>
      <c r="Y150" s="6"/>
      <c r="Z150" s="6"/>
      <c r="AA150" s="6"/>
      <c r="AB150" s="6"/>
      <c r="AC150" s="6"/>
      <c r="AD150" s="6"/>
      <c r="AE150" s="6"/>
      <c r="AF150" s="6"/>
      <c r="AG150" s="6"/>
    </row>
    <row r="151" spans="16:33" s="2" customFormat="1" x14ac:dyDescent="0.3">
      <c r="P151" s="156"/>
      <c r="S151" s="6"/>
      <c r="T151" s="6"/>
      <c r="U151" s="6"/>
      <c r="V151" s="6"/>
      <c r="W151" s="6"/>
      <c r="X151" s="6"/>
      <c r="Y151" s="6"/>
      <c r="Z151" s="6"/>
      <c r="AA151" s="6"/>
      <c r="AB151" s="6"/>
      <c r="AC151" s="6"/>
      <c r="AD151" s="6"/>
      <c r="AE151" s="6"/>
      <c r="AF151" s="6"/>
      <c r="AG151" s="6"/>
    </row>
    <row r="152" spans="16:33" s="2" customFormat="1" x14ac:dyDescent="0.3">
      <c r="P152" s="156"/>
      <c r="S152" s="6"/>
      <c r="T152" s="6"/>
      <c r="U152" s="6"/>
      <c r="V152" s="6"/>
      <c r="W152" s="6"/>
      <c r="X152" s="6"/>
      <c r="Y152" s="6"/>
      <c r="Z152" s="6"/>
      <c r="AA152" s="6"/>
      <c r="AB152" s="6"/>
      <c r="AC152" s="6"/>
      <c r="AD152" s="6"/>
      <c r="AE152" s="6"/>
      <c r="AF152" s="6"/>
      <c r="AG152" s="6"/>
    </row>
    <row r="153" spans="16:33" s="2" customFormat="1" x14ac:dyDescent="0.3">
      <c r="P153" s="156"/>
      <c r="S153" s="6"/>
      <c r="T153" s="6"/>
      <c r="U153" s="6"/>
      <c r="V153" s="6"/>
      <c r="W153" s="6"/>
      <c r="X153" s="6"/>
      <c r="Y153" s="6"/>
      <c r="Z153" s="6"/>
      <c r="AA153" s="6"/>
      <c r="AB153" s="6"/>
      <c r="AC153" s="6"/>
      <c r="AD153" s="6"/>
      <c r="AE153" s="6"/>
      <c r="AF153" s="6"/>
      <c r="AG153" s="6"/>
    </row>
    <row r="154" spans="16:33" s="2" customFormat="1" x14ac:dyDescent="0.3">
      <c r="P154" s="156"/>
      <c r="S154" s="6"/>
      <c r="T154" s="6"/>
      <c r="U154" s="6"/>
      <c r="V154" s="6"/>
      <c r="W154" s="6"/>
      <c r="X154" s="6"/>
      <c r="Y154" s="6"/>
      <c r="Z154" s="6"/>
      <c r="AA154" s="6"/>
      <c r="AB154" s="6"/>
      <c r="AC154" s="6"/>
      <c r="AD154" s="6"/>
      <c r="AE154" s="6"/>
      <c r="AF154" s="6"/>
      <c r="AG154" s="6"/>
    </row>
    <row r="155" spans="16:33" s="2" customFormat="1" x14ac:dyDescent="0.3">
      <c r="P155" s="156"/>
      <c r="S155" s="6"/>
      <c r="T155" s="6"/>
      <c r="U155" s="6"/>
      <c r="V155" s="6"/>
      <c r="W155" s="6"/>
      <c r="X155" s="6"/>
      <c r="Y155" s="6"/>
      <c r="Z155" s="6"/>
      <c r="AA155" s="6"/>
      <c r="AB155" s="6"/>
      <c r="AC155" s="6"/>
      <c r="AD155" s="6"/>
      <c r="AE155" s="6"/>
      <c r="AF155" s="6"/>
      <c r="AG155" s="6"/>
    </row>
    <row r="156" spans="16:33" s="2" customFormat="1" x14ac:dyDescent="0.3">
      <c r="P156" s="156"/>
      <c r="S156" s="6"/>
      <c r="T156" s="6"/>
      <c r="U156" s="6"/>
      <c r="V156" s="6"/>
      <c r="W156" s="6"/>
      <c r="X156" s="6"/>
      <c r="Y156" s="6"/>
      <c r="Z156" s="6"/>
      <c r="AA156" s="6"/>
      <c r="AB156" s="6"/>
      <c r="AC156" s="6"/>
      <c r="AD156" s="6"/>
      <c r="AE156" s="6"/>
      <c r="AF156" s="6"/>
      <c r="AG156" s="6"/>
    </row>
    <row r="157" spans="16:33" s="2" customFormat="1" x14ac:dyDescent="0.3">
      <c r="P157" s="156"/>
      <c r="S157" s="6"/>
      <c r="T157" s="6"/>
      <c r="U157" s="6"/>
      <c r="V157" s="6"/>
      <c r="W157" s="6"/>
      <c r="X157" s="6"/>
      <c r="Y157" s="6"/>
      <c r="Z157" s="6"/>
      <c r="AA157" s="6"/>
      <c r="AB157" s="6"/>
      <c r="AC157" s="6"/>
      <c r="AD157" s="6"/>
      <c r="AE157" s="6"/>
      <c r="AF157" s="6"/>
      <c r="AG157" s="6"/>
    </row>
    <row r="158" spans="16:33" s="2" customFormat="1" x14ac:dyDescent="0.3">
      <c r="P158" s="156"/>
      <c r="S158" s="6"/>
      <c r="T158" s="6"/>
      <c r="U158" s="6"/>
      <c r="V158" s="6"/>
      <c r="W158" s="6"/>
      <c r="X158" s="6"/>
      <c r="Y158" s="6"/>
      <c r="Z158" s="6"/>
      <c r="AA158" s="6"/>
      <c r="AB158" s="6"/>
      <c r="AC158" s="6"/>
      <c r="AD158" s="6"/>
      <c r="AE158" s="6"/>
      <c r="AF158" s="6"/>
      <c r="AG158" s="6"/>
    </row>
    <row r="159" spans="16:33" s="2" customFormat="1" x14ac:dyDescent="0.3">
      <c r="P159" s="156"/>
      <c r="S159" s="6"/>
      <c r="T159" s="6"/>
      <c r="U159" s="6"/>
      <c r="V159" s="6"/>
      <c r="W159" s="6"/>
      <c r="X159" s="6"/>
      <c r="Y159" s="6"/>
      <c r="Z159" s="6"/>
      <c r="AA159" s="6"/>
      <c r="AB159" s="6"/>
      <c r="AC159" s="6"/>
      <c r="AD159" s="6"/>
      <c r="AE159" s="6"/>
      <c r="AF159" s="6"/>
      <c r="AG159" s="6"/>
    </row>
    <row r="160" spans="16:33" s="2" customFormat="1" x14ac:dyDescent="0.3">
      <c r="P160" s="156"/>
      <c r="S160" s="6"/>
      <c r="T160" s="6"/>
      <c r="U160" s="6"/>
      <c r="V160" s="6"/>
      <c r="W160" s="6"/>
      <c r="X160" s="6"/>
      <c r="Y160" s="6"/>
      <c r="Z160" s="6"/>
      <c r="AA160" s="6"/>
      <c r="AB160" s="6"/>
      <c r="AC160" s="6"/>
      <c r="AD160" s="6"/>
      <c r="AE160" s="6"/>
      <c r="AF160" s="6"/>
      <c r="AG160" s="6"/>
    </row>
    <row r="161" spans="4:40" x14ac:dyDescent="0.3">
      <c r="D161" s="2"/>
      <c r="E161" s="2"/>
      <c r="F161" s="2"/>
      <c r="G161" s="2"/>
      <c r="N161" s="2"/>
      <c r="O161" s="2"/>
      <c r="P161" s="156"/>
      <c r="Y161" s="6"/>
      <c r="Z161" s="6"/>
      <c r="AA161" s="6"/>
      <c r="AG161" s="6"/>
      <c r="AH161" s="2"/>
    </row>
    <row r="162" spans="4:40" x14ac:dyDescent="0.3">
      <c r="D162" s="2"/>
      <c r="E162" s="2"/>
      <c r="F162" s="2"/>
      <c r="G162" s="2"/>
      <c r="N162" s="2"/>
      <c r="O162" s="2"/>
      <c r="P162" s="156"/>
      <c r="Y162" s="6"/>
      <c r="Z162" s="6"/>
      <c r="AA162" s="6"/>
      <c r="AG162" s="6"/>
      <c r="AH162" s="2"/>
    </row>
    <row r="163" spans="4:40" x14ac:dyDescent="0.3">
      <c r="D163" s="2"/>
      <c r="E163" s="2"/>
      <c r="F163" s="2"/>
      <c r="G163" s="2"/>
      <c r="N163" s="2"/>
      <c r="O163" s="2"/>
      <c r="P163" s="156"/>
      <c r="Y163" s="6"/>
      <c r="Z163" s="6"/>
      <c r="AA163" s="6"/>
      <c r="AG163" s="6"/>
      <c r="AH163" s="2"/>
    </row>
    <row r="164" spans="4:40" x14ac:dyDescent="0.3">
      <c r="D164" s="2"/>
      <c r="E164" s="2"/>
      <c r="F164" s="2"/>
      <c r="G164" s="2"/>
      <c r="N164" s="2"/>
      <c r="O164" s="2"/>
      <c r="P164" s="156"/>
      <c r="Y164" s="6"/>
      <c r="Z164" s="6"/>
      <c r="AA164" s="6"/>
      <c r="AG164" s="6"/>
      <c r="AH164" s="2"/>
    </row>
    <row r="165" spans="4:40" x14ac:dyDescent="0.3">
      <c r="D165" s="2"/>
      <c r="E165" s="2"/>
      <c r="F165" s="2"/>
      <c r="G165" s="2"/>
      <c r="N165" s="2"/>
      <c r="O165" s="2"/>
      <c r="P165" s="156"/>
      <c r="U165" s="84"/>
      <c r="V165" s="84"/>
      <c r="W165" s="84"/>
      <c r="X165" s="84"/>
      <c r="Y165" s="84"/>
      <c r="Z165" s="84"/>
      <c r="AA165" s="84"/>
      <c r="AB165" s="84"/>
      <c r="AC165" s="84"/>
      <c r="AD165" s="84"/>
      <c r="AE165" s="84"/>
      <c r="AF165" s="84"/>
      <c r="AG165" s="84"/>
      <c r="AH165" s="3"/>
      <c r="AI165" s="3"/>
      <c r="AJ165" s="3"/>
      <c r="AK165" s="3"/>
      <c r="AL165" s="3"/>
      <c r="AM165" s="3"/>
      <c r="AN165" s="3"/>
    </row>
    <row r="166" spans="4:40" x14ac:dyDescent="0.3">
      <c r="D166" s="2"/>
      <c r="E166" s="2"/>
      <c r="F166" s="2"/>
      <c r="G166" s="2"/>
      <c r="N166" s="2"/>
      <c r="O166" s="2"/>
      <c r="P166" s="156"/>
    </row>
    <row r="167" spans="4:40" x14ac:dyDescent="0.3">
      <c r="D167" s="2"/>
      <c r="E167" s="2"/>
      <c r="F167" s="2"/>
      <c r="G167" s="2"/>
      <c r="N167" s="2"/>
      <c r="O167" s="2"/>
      <c r="P167" s="156"/>
    </row>
    <row r="168" spans="4:40" x14ac:dyDescent="0.3">
      <c r="D168" s="2"/>
      <c r="E168" s="2"/>
      <c r="F168" s="2"/>
      <c r="G168" s="2"/>
      <c r="N168" s="2"/>
      <c r="O168" s="2"/>
      <c r="P168" s="156"/>
    </row>
  </sheetData>
  <sheetProtection algorithmName="SHA-512" hashValue="aB9v822qcEFahdmUxUK3BFndedYr5YpvfCoLfTcItgXudMkFJJi6OPKKbFBdTh+qXeloqjrJFpc1trO5I5KEGQ==" saltValue="2ujqDfuf7Jb6I1RGII5JJw==" spinCount="100000" sheet="1" objects="1" scenarios="1"/>
  <mergeCells count="2">
    <mergeCell ref="P12:P13"/>
    <mergeCell ref="L12:L13"/>
  </mergeCells>
  <dataValidations count="1">
    <dataValidation type="list" allowBlank="1" showInputMessage="1" showErrorMessage="1" sqref="E57:E58" xr:uid="{012370B5-FC18-452A-AF54-4E9961EF8337}">
      <formula1>"LA,LB,LC,LD,LE"</formula1>
    </dataValidation>
  </dataValidations>
  <pageMargins left="0.70866141732283472" right="0.70866141732283472" top="0.74803149606299213" bottom="0.74803149606299213" header="0.31496062992125984" footer="0.31496062992125984"/>
  <pageSetup paperSize="9" scale="68" orientation="landscape" r:id="rId1"/>
  <headerFooter>
    <oddFooter>&amp;LPO-Raad</oddFooter>
  </headerFooter>
  <colBreaks count="1" manualBreakCount="1">
    <brk id="18" min="1" max="31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B63FA4A-D65E-4165-B9E5-75AAA93FEC53}">
          <x14:formula1>
            <xm:f>tab!$C$32:$U$32</xm:f>
          </x14:formula1>
          <xm:sqref>F15:F55</xm:sqref>
        </x14:dataValidation>
        <x14:dataValidation type="list" allowBlank="1" showInputMessage="1" showErrorMessage="1" xr:uid="{510C88B1-85DB-4608-B8AD-6722014E73BA}">
          <x14:formula1>
            <xm:f>tab!$A$33:$A$63</xm:f>
          </x14:formula1>
          <xm:sqref>E15:E55</xm:sqref>
        </x14:dataValidation>
        <x14:dataValidation type="list" allowBlank="1" showInputMessage="1" showErrorMessage="1" xr:uid="{7103FD7C-A084-4A05-A792-05E5BDD57C20}">
          <x14:formula1>
            <xm:f>tab!$W$33:$W$63</xm:f>
          </x14:formula1>
          <xm:sqref>G15:G55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W66"/>
  <sheetViews>
    <sheetView zoomScaleNormal="100" workbookViewId="0">
      <selection activeCell="K41" sqref="K41"/>
    </sheetView>
  </sheetViews>
  <sheetFormatPr defaultColWidth="9.109375" defaultRowHeight="12" customHeight="1" x14ac:dyDescent="0.25"/>
  <cols>
    <col min="1" max="1" width="44.6640625" style="1" bestFit="1" customWidth="1"/>
    <col min="2" max="9" width="8.5546875" style="116" customWidth="1"/>
    <col min="10" max="10" width="8.5546875" style="1" customWidth="1"/>
    <col min="11" max="15" width="12.88671875" style="1" customWidth="1"/>
    <col min="16" max="16384" width="9.109375" style="1"/>
  </cols>
  <sheetData>
    <row r="2" spans="1:16" ht="12" customHeight="1" x14ac:dyDescent="0.25">
      <c r="A2" s="1" t="s">
        <v>73</v>
      </c>
      <c r="B2" s="173">
        <v>2023</v>
      </c>
      <c r="D2" s="174"/>
    </row>
    <row r="4" spans="1:16" ht="12" customHeight="1" x14ac:dyDescent="0.25">
      <c r="A4" s="1" t="s">
        <v>74</v>
      </c>
      <c r="B4" s="166">
        <v>0.6</v>
      </c>
      <c r="C4" s="175" t="s">
        <v>75</v>
      </c>
      <c r="D4" s="159"/>
      <c r="L4" s="176"/>
      <c r="M4" s="176"/>
      <c r="N4" s="176"/>
      <c r="O4" s="177"/>
      <c r="P4" s="178"/>
    </row>
    <row r="5" spans="1:16" ht="12" customHeight="1" x14ac:dyDescent="0.25">
      <c r="C5" s="179"/>
      <c r="D5" s="135"/>
      <c r="O5" s="180"/>
      <c r="P5" s="178"/>
    </row>
    <row r="6" spans="1:16" ht="12" customHeight="1" x14ac:dyDescent="0.25">
      <c r="A6" s="1" t="s">
        <v>76</v>
      </c>
      <c r="B6" s="181">
        <v>0.5</v>
      </c>
      <c r="C6" s="182" t="s">
        <v>77</v>
      </c>
      <c r="D6" s="183"/>
      <c r="E6" s="136"/>
    </row>
    <row r="7" spans="1:16" ht="12" customHeight="1" x14ac:dyDescent="0.25">
      <c r="A7" s="184" t="s">
        <v>78</v>
      </c>
      <c r="B7" s="185">
        <f>(1+B4-B6)/(1+B4)</f>
        <v>0.6875</v>
      </c>
      <c r="C7" s="186"/>
      <c r="F7" s="138" t="s">
        <v>79</v>
      </c>
      <c r="G7" s="167">
        <v>0.84</v>
      </c>
      <c r="H7" s="167">
        <v>0.16</v>
      </c>
    </row>
    <row r="8" spans="1:16" ht="12" customHeight="1" x14ac:dyDescent="0.25">
      <c r="A8" s="1" t="s">
        <v>80</v>
      </c>
      <c r="B8" s="181">
        <v>0.4</v>
      </c>
      <c r="C8" s="182" t="s">
        <v>77</v>
      </c>
      <c r="E8" s="137"/>
    </row>
    <row r="9" spans="1:16" ht="12" customHeight="1" x14ac:dyDescent="0.25">
      <c r="A9" s="184" t="s">
        <v>78</v>
      </c>
      <c r="B9" s="185">
        <f>(1+B4-B8)/(1+B4)</f>
        <v>0.75000000000000011</v>
      </c>
      <c r="C9" s="186"/>
      <c r="E9" s="136"/>
      <c r="J9" s="178"/>
    </row>
    <row r="10" spans="1:16" ht="12" customHeight="1" x14ac:dyDescent="0.25">
      <c r="A10" s="1" t="s">
        <v>81</v>
      </c>
      <c r="B10" s="181">
        <f>(B7*G7)+(B9*H7)</f>
        <v>0.69750000000000001</v>
      </c>
      <c r="C10" s="182"/>
      <c r="D10" s="183"/>
      <c r="E10" s="174"/>
      <c r="G10" s="181"/>
      <c r="J10" s="178"/>
    </row>
    <row r="11" spans="1:16" ht="12" customHeight="1" x14ac:dyDescent="0.25">
      <c r="C11" s="182"/>
      <c r="D11" s="174"/>
      <c r="E11" s="174"/>
    </row>
    <row r="12" spans="1:16" ht="12" customHeight="1" x14ac:dyDescent="0.25">
      <c r="A12" s="187" t="s">
        <v>16</v>
      </c>
      <c r="B12" s="117">
        <v>0.23499999999999999</v>
      </c>
      <c r="C12" s="182" t="s">
        <v>77</v>
      </c>
      <c r="D12" s="174"/>
      <c r="E12" s="174"/>
    </row>
    <row r="13" spans="1:16" ht="12" customHeight="1" x14ac:dyDescent="0.25">
      <c r="A13" s="187" t="s">
        <v>17</v>
      </c>
      <c r="B13" s="188">
        <v>0.76500000000000001</v>
      </c>
      <c r="C13" s="182" t="s">
        <v>77</v>
      </c>
      <c r="D13" s="174"/>
      <c r="E13" s="174"/>
    </row>
    <row r="14" spans="1:16" ht="12" customHeight="1" x14ac:dyDescent="0.25">
      <c r="A14" s="1" t="s">
        <v>27</v>
      </c>
      <c r="B14" s="163">
        <f>B12+(B13*B10)</f>
        <v>0.76858749999999998</v>
      </c>
      <c r="C14" s="182"/>
      <c r="D14" s="174"/>
      <c r="E14" s="174"/>
    </row>
    <row r="15" spans="1:16" ht="12" customHeight="1" x14ac:dyDescent="0.25">
      <c r="C15" s="182"/>
      <c r="D15" s="174"/>
      <c r="E15" s="174"/>
    </row>
    <row r="16" spans="1:16" ht="12" hidden="1" customHeight="1" x14ac:dyDescent="0.25">
      <c r="A16" s="189" t="s">
        <v>82</v>
      </c>
      <c r="C16" s="182"/>
      <c r="D16" s="174"/>
      <c r="E16" s="174"/>
    </row>
    <row r="17" spans="1:23" ht="12" hidden="1" customHeight="1" x14ac:dyDescent="0.25">
      <c r="A17" s="1" t="s">
        <v>83</v>
      </c>
      <c r="B17" s="190">
        <v>0</v>
      </c>
      <c r="C17" s="191" t="s">
        <v>84</v>
      </c>
      <c r="D17" s="165"/>
      <c r="E17" s="174"/>
    </row>
    <row r="18" spans="1:23" ht="12" hidden="1" customHeight="1" x14ac:dyDescent="0.25">
      <c r="A18" s="1" t="s">
        <v>85</v>
      </c>
      <c r="B18" s="170">
        <v>1</v>
      </c>
      <c r="C18" s="179" t="s">
        <v>86</v>
      </c>
      <c r="E18" s="174"/>
    </row>
    <row r="19" spans="1:23" ht="12" hidden="1" customHeight="1" x14ac:dyDescent="0.25">
      <c r="A19" s="1" t="s">
        <v>87</v>
      </c>
      <c r="B19" s="192">
        <f>B25</f>
        <v>1</v>
      </c>
      <c r="C19" s="179" t="s">
        <v>88</v>
      </c>
      <c r="E19" s="174"/>
    </row>
    <row r="20" spans="1:23" ht="12" hidden="1" customHeight="1" x14ac:dyDescent="0.25"/>
    <row r="21" spans="1:23" ht="12" hidden="1" customHeight="1" x14ac:dyDescent="0.25">
      <c r="A21" s="183" t="s">
        <v>89</v>
      </c>
      <c r="B21" s="193" t="s">
        <v>90</v>
      </c>
      <c r="C21" s="183" t="s">
        <v>91</v>
      </c>
      <c r="D21" s="183" t="s">
        <v>92</v>
      </c>
      <c r="E21" s="1"/>
      <c r="F21" s="183"/>
      <c r="G21" s="194"/>
      <c r="H21" s="183"/>
      <c r="I21" s="183"/>
    </row>
    <row r="22" spans="1:23" ht="12" hidden="1" customHeight="1" x14ac:dyDescent="0.25">
      <c r="A22" s="1">
        <v>0</v>
      </c>
      <c r="B22" s="192">
        <f>ROUND(POWER(1/(1+$B$17),A22),2)</f>
        <v>1</v>
      </c>
      <c r="C22" s="195">
        <v>1000</v>
      </c>
      <c r="D22" s="195">
        <f>B22*C22</f>
        <v>1000</v>
      </c>
    </row>
    <row r="23" spans="1:23" ht="12" hidden="1" customHeight="1" x14ac:dyDescent="0.25">
      <c r="A23" s="1">
        <v>1</v>
      </c>
      <c r="B23" s="192">
        <f t="shared" ref="B23:B27" si="0">ROUND(POWER(1/(1+$B$17),A23),2)</f>
        <v>1</v>
      </c>
      <c r="C23" s="195">
        <f t="shared" ref="C23:C27" si="1">C22</f>
        <v>1000</v>
      </c>
      <c r="D23" s="195">
        <f t="shared" ref="D23:D27" si="2">B23*C23</f>
        <v>1000</v>
      </c>
      <c r="G23" s="192"/>
      <c r="H23" s="195"/>
      <c r="I23" s="195"/>
    </row>
    <row r="24" spans="1:23" ht="12" hidden="1" customHeight="1" x14ac:dyDescent="0.25">
      <c r="A24" s="1">
        <v>2</v>
      </c>
      <c r="B24" s="192">
        <f t="shared" si="0"/>
        <v>1</v>
      </c>
      <c r="C24" s="195">
        <f t="shared" si="1"/>
        <v>1000</v>
      </c>
      <c r="D24" s="195">
        <f t="shared" si="2"/>
        <v>1000</v>
      </c>
      <c r="G24" s="192"/>
      <c r="H24" s="195"/>
      <c r="I24" s="195"/>
    </row>
    <row r="25" spans="1:23" ht="12" hidden="1" customHeight="1" x14ac:dyDescent="0.25">
      <c r="A25" s="1">
        <v>3</v>
      </c>
      <c r="B25" s="192">
        <f t="shared" si="0"/>
        <v>1</v>
      </c>
      <c r="C25" s="195">
        <f t="shared" si="1"/>
        <v>1000</v>
      </c>
      <c r="D25" s="195">
        <f t="shared" si="2"/>
        <v>1000</v>
      </c>
      <c r="G25" s="192"/>
      <c r="H25" s="195"/>
      <c r="I25" s="195"/>
    </row>
    <row r="26" spans="1:23" ht="12" hidden="1" customHeight="1" x14ac:dyDescent="0.25">
      <c r="A26" s="1">
        <v>4</v>
      </c>
      <c r="B26" s="192">
        <f t="shared" si="0"/>
        <v>1</v>
      </c>
      <c r="C26" s="195">
        <f t="shared" si="1"/>
        <v>1000</v>
      </c>
      <c r="D26" s="195">
        <f t="shared" si="2"/>
        <v>1000</v>
      </c>
      <c r="G26" s="192"/>
      <c r="H26" s="195"/>
      <c r="I26" s="195"/>
    </row>
    <row r="27" spans="1:23" ht="12" hidden="1" customHeight="1" x14ac:dyDescent="0.25">
      <c r="A27" s="1">
        <v>5</v>
      </c>
      <c r="B27" s="192">
        <f t="shared" si="0"/>
        <v>1</v>
      </c>
      <c r="C27" s="195">
        <f t="shared" si="1"/>
        <v>1000</v>
      </c>
      <c r="D27" s="195">
        <f t="shared" si="2"/>
        <v>1000</v>
      </c>
      <c r="G27" s="192"/>
      <c r="H27" s="195"/>
      <c r="I27" s="195"/>
    </row>
    <row r="28" spans="1:23" ht="12" hidden="1" customHeight="1" x14ac:dyDescent="0.25">
      <c r="A28" s="187"/>
      <c r="B28" s="196"/>
      <c r="C28" s="196"/>
      <c r="D28" s="196"/>
      <c r="E28" s="197"/>
      <c r="F28" s="196"/>
      <c r="G28" s="196"/>
      <c r="H28" s="196"/>
      <c r="I28" s="196"/>
      <c r="J28" s="187"/>
      <c r="K28" s="187"/>
      <c r="L28" s="187"/>
      <c r="M28" s="187"/>
      <c r="N28" s="187"/>
      <c r="O28" s="187"/>
      <c r="P28" s="187"/>
      <c r="Q28" s="187"/>
      <c r="R28" s="187"/>
      <c r="S28" s="187"/>
      <c r="T28" s="187"/>
      <c r="U28" s="187"/>
      <c r="V28" s="187"/>
      <c r="W28" s="187"/>
    </row>
    <row r="30" spans="1:23" ht="12" customHeight="1" x14ac:dyDescent="0.25">
      <c r="A30" s="198" t="s">
        <v>93</v>
      </c>
      <c r="B30" s="199" t="s">
        <v>94</v>
      </c>
      <c r="C30" s="198"/>
      <c r="D30" s="198"/>
      <c r="E30" s="198"/>
      <c r="F30"/>
      <c r="G30" s="200"/>
      <c r="H30" s="201"/>
      <c r="I30" s="202"/>
      <c r="J30" s="202"/>
      <c r="K30" s="202"/>
      <c r="L30" s="202"/>
      <c r="M30" s="202"/>
      <c r="N30" s="202"/>
      <c r="O30" s="202"/>
      <c r="P30" s="202"/>
      <c r="Q30" s="202"/>
      <c r="R30" s="202"/>
      <c r="S30" s="202"/>
      <c r="T30" s="202"/>
      <c r="U30" s="202"/>
      <c r="V30" s="203"/>
      <c r="W30" s="200"/>
    </row>
    <row r="31" spans="1:23" ht="12" customHeight="1" x14ac:dyDescent="0.25">
      <c r="A31" s="198"/>
      <c r="B31" s="204" t="s">
        <v>95</v>
      </c>
      <c r="C31" s="204" t="s">
        <v>96</v>
      </c>
      <c r="D31" s="204" t="s">
        <v>97</v>
      </c>
      <c r="E31" s="204" t="s">
        <v>98</v>
      </c>
      <c r="F31"/>
      <c r="G31" s="200"/>
      <c r="H31" s="201"/>
      <c r="I31" s="202"/>
      <c r="J31" s="202"/>
      <c r="K31" s="202"/>
      <c r="L31" s="202"/>
      <c r="M31" s="202"/>
      <c r="N31" s="202"/>
      <c r="O31" s="202"/>
      <c r="P31" s="202"/>
      <c r="Q31" s="202"/>
      <c r="R31" s="202"/>
      <c r="S31" s="202"/>
      <c r="T31" s="202"/>
      <c r="U31" s="202"/>
      <c r="V31" s="203"/>
      <c r="W31" s="200"/>
    </row>
    <row r="32" spans="1:23" ht="12" customHeight="1" x14ac:dyDescent="0.25">
      <c r="A32" s="204" t="s">
        <v>99</v>
      </c>
      <c r="B32" s="204">
        <v>-3</v>
      </c>
      <c r="C32" s="204">
        <v>-2</v>
      </c>
      <c r="D32" s="204">
        <v>-1</v>
      </c>
      <c r="E32" s="204">
        <v>0</v>
      </c>
      <c r="F32" s="205">
        <v>1</v>
      </c>
      <c r="G32" s="205">
        <v>2</v>
      </c>
      <c r="H32" s="205">
        <v>3</v>
      </c>
      <c r="I32" s="205">
        <v>4</v>
      </c>
      <c r="J32" s="205">
        <v>5</v>
      </c>
      <c r="K32" s="205">
        <v>6</v>
      </c>
      <c r="L32" s="205">
        <v>7</v>
      </c>
      <c r="M32" s="205">
        <v>8</v>
      </c>
      <c r="N32" s="205">
        <v>9</v>
      </c>
      <c r="O32" s="205">
        <v>10</v>
      </c>
      <c r="P32" s="205">
        <v>11</v>
      </c>
      <c r="Q32" s="205">
        <v>12</v>
      </c>
      <c r="R32" s="205">
        <v>13</v>
      </c>
      <c r="S32" s="205">
        <v>14</v>
      </c>
      <c r="T32" s="205">
        <v>15</v>
      </c>
      <c r="U32" s="205">
        <v>16</v>
      </c>
      <c r="V32" s="206" t="s">
        <v>100</v>
      </c>
      <c r="W32" s="200" t="s">
        <v>67</v>
      </c>
    </row>
    <row r="33" spans="1:23" ht="12" customHeight="1" x14ac:dyDescent="0.25">
      <c r="A33" s="207" t="s">
        <v>46</v>
      </c>
      <c r="B33" s="208"/>
      <c r="C33" s="208"/>
      <c r="D33" s="208"/>
      <c r="E33" s="208"/>
      <c r="F33" s="208">
        <v>3030.9247762281184</v>
      </c>
      <c r="G33" s="208">
        <v>3334.3216818837946</v>
      </c>
      <c r="H33" s="208">
        <v>3494.7110640369369</v>
      </c>
      <c r="I33" s="208">
        <v>3672.4823048406865</v>
      </c>
      <c r="J33" s="208">
        <v>3828.845380752728</v>
      </c>
      <c r="K33" s="208">
        <v>3983.8827216829422</v>
      </c>
      <c r="L33" s="208">
        <v>4132.2545617323085</v>
      </c>
      <c r="M33" s="208">
        <v>4279.2761161520375</v>
      </c>
      <c r="N33" s="208">
        <v>4438.3274879994478</v>
      </c>
      <c r="O33" s="208">
        <v>4579.9970011962496</v>
      </c>
      <c r="P33" s="208">
        <v>4725.7050959580602</v>
      </c>
      <c r="Q33" s="208">
        <v>4867.3500585070497</v>
      </c>
      <c r="R33" s="208">
        <v>5030.4400119194661</v>
      </c>
      <c r="S33" s="208"/>
      <c r="T33" s="208"/>
      <c r="U33" s="209"/>
      <c r="V33" s="210">
        <v>13</v>
      </c>
      <c r="W33" s="200" t="s">
        <v>101</v>
      </c>
    </row>
    <row r="34" spans="1:23" ht="12" customHeight="1" x14ac:dyDescent="0.25">
      <c r="A34" s="207" t="s">
        <v>47</v>
      </c>
      <c r="B34" s="208"/>
      <c r="C34" s="208"/>
      <c r="D34" s="208"/>
      <c r="E34" s="208"/>
      <c r="F34" s="208">
        <v>3185.9621171583331</v>
      </c>
      <c r="G34" s="208">
        <v>3334.3216818837946</v>
      </c>
      <c r="H34" s="208">
        <v>3498.7250949541321</v>
      </c>
      <c r="I34" s="208">
        <v>3675.1583254521506</v>
      </c>
      <c r="J34" s="208">
        <v>3839.5617385224887</v>
      </c>
      <c r="K34" s="208">
        <v>4005.2786112507465</v>
      </c>
      <c r="L34" s="208">
        <v>4172.3334942847359</v>
      </c>
      <c r="M34" s="208">
        <v>4438.3274879994478</v>
      </c>
      <c r="N34" s="208">
        <v>4616.0987288031984</v>
      </c>
      <c r="O34" s="208">
        <v>4793.8576942830441</v>
      </c>
      <c r="P34" s="208">
        <v>4971.6289350867937</v>
      </c>
      <c r="Q34" s="208">
        <v>5150.7259108723692</v>
      </c>
      <c r="R34" s="208">
        <v>5328.484876352215</v>
      </c>
      <c r="S34" s="208">
        <v>5506.2683924798703</v>
      </c>
      <c r="T34" s="208">
        <v>5685.3653682654467</v>
      </c>
      <c r="U34" s="209">
        <v>5861.7985987634647</v>
      </c>
      <c r="V34" s="210">
        <v>16</v>
      </c>
      <c r="W34" s="200" t="s">
        <v>101</v>
      </c>
    </row>
    <row r="35" spans="1:23" ht="12" customHeight="1" x14ac:dyDescent="0.25">
      <c r="A35" s="207" t="s">
        <v>48</v>
      </c>
      <c r="B35" s="208"/>
      <c r="C35" s="208"/>
      <c r="D35" s="208"/>
      <c r="E35" s="208"/>
      <c r="F35" s="208">
        <v>3334</v>
      </c>
      <c r="G35" s="208">
        <v>3531</v>
      </c>
      <c r="H35" s="208">
        <v>3759</v>
      </c>
      <c r="I35" s="208">
        <v>3988</v>
      </c>
      <c r="J35" s="208">
        <v>4216</v>
      </c>
      <c r="K35" s="208">
        <v>4475</v>
      </c>
      <c r="L35" s="208">
        <v>4762</v>
      </c>
      <c r="M35" s="208">
        <v>5083</v>
      </c>
      <c r="N35" s="208">
        <v>5431</v>
      </c>
      <c r="O35" s="208">
        <v>5813</v>
      </c>
      <c r="P35" s="208">
        <v>6223</v>
      </c>
      <c r="Q35" s="208">
        <v>6665</v>
      </c>
      <c r="R35" s="208"/>
      <c r="S35" s="208"/>
      <c r="T35" s="208"/>
      <c r="U35" s="209"/>
      <c r="V35" s="210">
        <v>12</v>
      </c>
      <c r="W35" s="200" t="s">
        <v>101</v>
      </c>
    </row>
    <row r="36" spans="1:23" ht="12" customHeight="1" x14ac:dyDescent="0.25">
      <c r="A36" s="207" t="s">
        <v>49</v>
      </c>
      <c r="B36" s="208"/>
      <c r="C36" s="208">
        <v>4263.6000000000004</v>
      </c>
      <c r="D36" s="208">
        <v>4724.5</v>
      </c>
      <c r="E36" s="208"/>
      <c r="F36" s="208">
        <v>5186.8153631554133</v>
      </c>
      <c r="G36" s="208">
        <v>5343.2152650391699</v>
      </c>
      <c r="H36" s="208">
        <v>5490.2245441349933</v>
      </c>
      <c r="I36" s="208">
        <v>5641.2355788241057</v>
      </c>
      <c r="J36" s="208">
        <v>5785.6056632801847</v>
      </c>
      <c r="K36" s="208">
        <v>6089.0025689358608</v>
      </c>
      <c r="L36" s="208">
        <v>6234.6983883737621</v>
      </c>
      <c r="M36" s="208">
        <v>6383.0456777753179</v>
      </c>
      <c r="N36" s="208">
        <v>6570.1829907191914</v>
      </c>
      <c r="O36" s="208">
        <v>6758.6214879970785</v>
      </c>
      <c r="P36" s="208">
        <v>6945.7465256170472</v>
      </c>
      <c r="Q36" s="208">
        <v>7134.2218488666513</v>
      </c>
      <c r="R36" s="208">
        <v>7225.0837964173606</v>
      </c>
      <c r="S36" s="208"/>
      <c r="T36" s="208"/>
      <c r="U36" s="209"/>
      <c r="V36" s="210">
        <v>13</v>
      </c>
      <c r="W36" s="200" t="s">
        <v>101</v>
      </c>
    </row>
    <row r="37" spans="1:23" ht="12" customHeight="1" x14ac:dyDescent="0.25">
      <c r="A37" s="211" t="s">
        <v>50</v>
      </c>
      <c r="B37" s="208"/>
      <c r="C37" s="208"/>
      <c r="D37" s="208"/>
      <c r="E37" s="208"/>
      <c r="F37" s="208">
        <v>3185.9621171583331</v>
      </c>
      <c r="G37" s="208">
        <v>3334.3216818837946</v>
      </c>
      <c r="H37" s="208">
        <v>3498.7250949541321</v>
      </c>
      <c r="I37" s="208">
        <v>3675.1583254521506</v>
      </c>
      <c r="J37" s="208">
        <v>3839.5617385224887</v>
      </c>
      <c r="K37" s="208">
        <v>4005.2786112507465</v>
      </c>
      <c r="L37" s="208">
        <v>4172.3334942847359</v>
      </c>
      <c r="M37" s="208">
        <v>4438.3274879994478</v>
      </c>
      <c r="N37" s="208">
        <v>4616.0987288031984</v>
      </c>
      <c r="O37" s="208">
        <v>4793.8576942830441</v>
      </c>
      <c r="P37" s="208">
        <v>4971.6289350867937</v>
      </c>
      <c r="Q37" s="208">
        <v>5150.7259108723692</v>
      </c>
      <c r="R37" s="208">
        <v>5328.484876352215</v>
      </c>
      <c r="S37" s="208">
        <v>5506.2683924798703</v>
      </c>
      <c r="T37" s="208">
        <v>5685.3653682654467</v>
      </c>
      <c r="U37" s="208">
        <v>5861.7985987634647</v>
      </c>
      <c r="V37" s="212">
        <v>16</v>
      </c>
      <c r="W37" s="200" t="s">
        <v>101</v>
      </c>
    </row>
    <row r="38" spans="1:23" ht="12" customHeight="1" x14ac:dyDescent="0.25">
      <c r="A38" s="211" t="s">
        <v>51</v>
      </c>
      <c r="B38" s="208"/>
      <c r="C38" s="208"/>
      <c r="D38" s="208"/>
      <c r="E38" s="208"/>
      <c r="F38" s="208">
        <v>3334</v>
      </c>
      <c r="G38" s="208">
        <v>3531</v>
      </c>
      <c r="H38" s="208">
        <v>3759</v>
      </c>
      <c r="I38" s="208">
        <v>3988</v>
      </c>
      <c r="J38" s="208">
        <v>4216</v>
      </c>
      <c r="K38" s="208">
        <v>4475</v>
      </c>
      <c r="L38" s="208">
        <v>4762</v>
      </c>
      <c r="M38" s="208">
        <v>5083</v>
      </c>
      <c r="N38" s="208">
        <v>5431</v>
      </c>
      <c r="O38" s="208">
        <v>5813</v>
      </c>
      <c r="P38" s="208">
        <v>6223</v>
      </c>
      <c r="Q38" s="208">
        <v>6665</v>
      </c>
      <c r="R38" s="208"/>
      <c r="S38" s="208"/>
      <c r="T38" s="208"/>
      <c r="U38" s="208"/>
      <c r="V38" s="212">
        <v>12</v>
      </c>
      <c r="W38" s="200" t="s">
        <v>101</v>
      </c>
    </row>
    <row r="39" spans="1:23" ht="12" customHeight="1" x14ac:dyDescent="0.25">
      <c r="A39" s="211" t="s">
        <v>52</v>
      </c>
      <c r="B39" s="208"/>
      <c r="C39" s="208">
        <v>4856.5</v>
      </c>
      <c r="D39" s="208"/>
      <c r="E39" s="208"/>
      <c r="F39" s="208">
        <v>5186.8153631554133</v>
      </c>
      <c r="G39" s="208">
        <v>5343.2152650391699</v>
      </c>
      <c r="H39" s="208">
        <v>5490.2245441349933</v>
      </c>
      <c r="I39" s="208">
        <v>5641.2355788241057</v>
      </c>
      <c r="J39" s="208">
        <v>5785.6056632801847</v>
      </c>
      <c r="K39" s="208">
        <v>6089.0025689358608</v>
      </c>
      <c r="L39" s="208">
        <v>6234.6983883737621</v>
      </c>
      <c r="M39" s="208">
        <v>6383.0456777753179</v>
      </c>
      <c r="N39" s="208">
        <v>6570.1829907191914</v>
      </c>
      <c r="O39" s="208">
        <v>6758.6214879970785</v>
      </c>
      <c r="P39" s="208">
        <v>6945.7465256170472</v>
      </c>
      <c r="Q39" s="208">
        <v>7134.2218488666513</v>
      </c>
      <c r="R39" s="208">
        <v>7225.0837964173606</v>
      </c>
      <c r="S39" s="208"/>
      <c r="T39" s="208"/>
      <c r="U39" s="208"/>
      <c r="V39" s="212">
        <v>13</v>
      </c>
      <c r="W39" s="200" t="s">
        <v>101</v>
      </c>
    </row>
    <row r="40" spans="1:23" ht="12" customHeight="1" x14ac:dyDescent="0.25">
      <c r="A40" s="211" t="s">
        <v>53</v>
      </c>
      <c r="B40" s="208"/>
      <c r="C40" s="208">
        <v>5127.1000000000004</v>
      </c>
      <c r="D40" s="208">
        <v>5530.8</v>
      </c>
      <c r="E40" s="208"/>
      <c r="F40" s="208">
        <v>5939.3172692285725</v>
      </c>
      <c r="G40" s="208">
        <v>6089.0025689358608</v>
      </c>
      <c r="H40" s="208">
        <v>6383.0456777753179</v>
      </c>
      <c r="I40" s="208">
        <v>6570.1829907191914</v>
      </c>
      <c r="J40" s="208">
        <v>6758.6214879970785</v>
      </c>
      <c r="K40" s="208">
        <v>6945.7465256170472</v>
      </c>
      <c r="L40" s="208">
        <v>7134.2218488666513</v>
      </c>
      <c r="M40" s="208">
        <v>7324.0106317741775</v>
      </c>
      <c r="N40" s="208">
        <v>7521.8274765160941</v>
      </c>
      <c r="O40" s="208">
        <v>7726.3098221388582</v>
      </c>
      <c r="P40" s="208">
        <v>7936.1687596323618</v>
      </c>
      <c r="Q40" s="208"/>
      <c r="R40" s="208"/>
      <c r="S40" s="208"/>
      <c r="T40" s="208"/>
      <c r="U40" s="208"/>
      <c r="V40" s="212">
        <v>11</v>
      </c>
      <c r="W40" s="200" t="s">
        <v>101</v>
      </c>
    </row>
    <row r="41" spans="1:23" ht="12" customHeight="1" x14ac:dyDescent="0.25">
      <c r="A41" s="211" t="s">
        <v>43</v>
      </c>
      <c r="B41" s="208"/>
      <c r="C41" s="208">
        <v>4914.8</v>
      </c>
      <c r="D41" s="208">
        <v>5358.1</v>
      </c>
      <c r="E41" s="208">
        <v>5806.9000000000005</v>
      </c>
      <c r="F41" s="208">
        <v>6235</v>
      </c>
      <c r="G41" s="208">
        <v>6383</v>
      </c>
      <c r="H41" s="208">
        <v>6570</v>
      </c>
      <c r="I41" s="208">
        <v>6946</v>
      </c>
      <c r="J41" s="208">
        <v>7134</v>
      </c>
      <c r="K41" s="208">
        <v>7324</v>
      </c>
      <c r="L41" s="208">
        <v>7522</v>
      </c>
      <c r="M41" s="208">
        <v>7726</v>
      </c>
      <c r="N41" s="208">
        <v>7936</v>
      </c>
      <c r="O41" s="208">
        <v>8187</v>
      </c>
      <c r="P41" s="208">
        <v>8448</v>
      </c>
      <c r="Q41" s="208">
        <v>8714</v>
      </c>
      <c r="R41" s="208"/>
      <c r="S41" s="208"/>
      <c r="T41" s="208"/>
      <c r="U41" s="208"/>
      <c r="V41" s="212">
        <v>12</v>
      </c>
      <c r="W41" s="200" t="s">
        <v>101</v>
      </c>
    </row>
    <row r="42" spans="1:23" ht="12" customHeight="1" x14ac:dyDescent="0.25">
      <c r="A42" s="207" t="s">
        <v>58</v>
      </c>
      <c r="B42" s="208"/>
      <c r="C42" s="208"/>
      <c r="D42" s="208"/>
      <c r="E42" s="208"/>
      <c r="F42" s="208">
        <v>3300.9082502122155</v>
      </c>
      <c r="G42" s="208">
        <v>3381.0170140214459</v>
      </c>
      <c r="H42" s="208">
        <v>3482.6812466092556</v>
      </c>
      <c r="I42" s="208">
        <v>3584.2595519297251</v>
      </c>
      <c r="J42" s="208">
        <v>3687.1635922320202</v>
      </c>
      <c r="K42" s="208">
        <v>3814.1518180374887</v>
      </c>
      <c r="L42" s="208">
        <v>3962.5113827629498</v>
      </c>
      <c r="M42" s="208">
        <v>4130.9165514265778</v>
      </c>
      <c r="N42" s="208">
        <v>4322.0556199637404</v>
      </c>
      <c r="O42" s="208">
        <v>4534.4432741818382</v>
      </c>
      <c r="P42" s="208">
        <v>4769.7980594276823</v>
      </c>
      <c r="Q42" s="208">
        <v>5030.4400119194661</v>
      </c>
      <c r="R42" s="208"/>
      <c r="S42" s="208"/>
      <c r="T42" s="213"/>
      <c r="U42" s="213"/>
      <c r="V42" s="212">
        <v>12</v>
      </c>
      <c r="W42" s="200" t="s">
        <v>102</v>
      </c>
    </row>
    <row r="43" spans="1:23" ht="12" customHeight="1" x14ac:dyDescent="0.25">
      <c r="A43" s="203" t="s">
        <v>59</v>
      </c>
      <c r="B43" s="208"/>
      <c r="C43" s="208"/>
      <c r="D43" s="208"/>
      <c r="E43" s="208"/>
      <c r="F43" s="208">
        <v>3320.9538541503821</v>
      </c>
      <c r="G43" s="208">
        <v>3478.6672156920604</v>
      </c>
      <c r="H43" s="208">
        <v>3659.0899264594623</v>
      </c>
      <c r="I43" s="208">
        <v>3839.5740138463943</v>
      </c>
      <c r="J43" s="208">
        <v>4018.6341636602529</v>
      </c>
      <c r="K43" s="208">
        <v>4219.1393043375401</v>
      </c>
      <c r="L43" s="208">
        <v>4441.0035086109119</v>
      </c>
      <c r="M43" s="208">
        <v>4682.937867470263</v>
      </c>
      <c r="N43" s="208">
        <v>4946.2190146017929</v>
      </c>
      <c r="O43" s="208">
        <v>5230.9328772728459</v>
      </c>
      <c r="P43" s="208">
        <v>5535.6677932342536</v>
      </c>
      <c r="Q43" s="208">
        <v>5861.7985987634647</v>
      </c>
      <c r="R43" s="208"/>
      <c r="S43" s="208"/>
      <c r="T43" s="213"/>
      <c r="U43" s="213"/>
      <c r="V43" s="212">
        <v>12</v>
      </c>
      <c r="W43" s="200" t="s">
        <v>102</v>
      </c>
    </row>
    <row r="44" spans="1:23" ht="12" customHeight="1" x14ac:dyDescent="0.25">
      <c r="A44" s="203" t="s">
        <v>60</v>
      </c>
      <c r="B44" s="208"/>
      <c r="C44" s="208"/>
      <c r="D44" s="208"/>
      <c r="E44" s="208"/>
      <c r="F44" s="208">
        <v>3334.3216818837946</v>
      </c>
      <c r="G44" s="208">
        <v>3530.8005163199796</v>
      </c>
      <c r="H44" s="208">
        <v>3759.3547721220107</v>
      </c>
      <c r="I44" s="208">
        <v>3987.9213032479493</v>
      </c>
      <c r="J44" s="208">
        <v>4216.4510084021695</v>
      </c>
      <c r="K44" s="208">
        <v>4474.4169402824909</v>
      </c>
      <c r="L44" s="208">
        <v>4761.7822729171967</v>
      </c>
      <c r="M44" s="208">
        <v>5082.5610372234796</v>
      </c>
      <c r="N44" s="208">
        <v>5431.4134673023218</v>
      </c>
      <c r="O44" s="208">
        <v>5812.3413187470096</v>
      </c>
      <c r="P44" s="208">
        <v>6222.656295622176</v>
      </c>
      <c r="Q44" s="208">
        <v>6665.0589691870955</v>
      </c>
      <c r="R44" s="208"/>
      <c r="S44" s="208"/>
      <c r="T44" s="214"/>
      <c r="U44" s="213"/>
      <c r="V44" s="212">
        <v>12</v>
      </c>
      <c r="W44" s="200" t="s">
        <v>102</v>
      </c>
    </row>
    <row r="45" spans="1:23" ht="12" customHeight="1" x14ac:dyDescent="0.25">
      <c r="A45" s="203" t="s">
        <v>61</v>
      </c>
      <c r="B45" s="208"/>
      <c r="C45" s="208">
        <v>3918</v>
      </c>
      <c r="D45" s="208"/>
      <c r="E45" s="208"/>
      <c r="F45" s="208">
        <v>4279.2392901803214</v>
      </c>
      <c r="G45" s="208">
        <v>4438.3274879994478</v>
      </c>
      <c r="H45" s="208">
        <v>4579.9970011962496</v>
      </c>
      <c r="I45" s="208">
        <v>4867.3500585070497</v>
      </c>
      <c r="J45" s="208">
        <v>5186.8153631554133</v>
      </c>
      <c r="K45" s="208">
        <v>5478.1824513834054</v>
      </c>
      <c r="L45" s="208">
        <v>5768.2360799534808</v>
      </c>
      <c r="M45" s="208">
        <v>6059.6031681814757</v>
      </c>
      <c r="N45" s="208">
        <v>6350.9702564094705</v>
      </c>
      <c r="O45" s="208">
        <v>6641.0116096556403</v>
      </c>
      <c r="P45" s="208">
        <v>6931.0529629018074</v>
      </c>
      <c r="Q45" s="208">
        <v>7225.0837964173606</v>
      </c>
      <c r="R45" s="208"/>
      <c r="S45" s="208"/>
      <c r="T45" s="213"/>
      <c r="U45" s="213"/>
      <c r="V45" s="212">
        <v>12</v>
      </c>
      <c r="W45" s="200" t="s">
        <v>102</v>
      </c>
    </row>
    <row r="46" spans="1:23" ht="12" customHeight="1" x14ac:dyDescent="0.25">
      <c r="A46" s="211" t="s">
        <v>62</v>
      </c>
      <c r="B46" s="208"/>
      <c r="C46" s="208"/>
      <c r="D46" s="208"/>
      <c r="E46" s="208"/>
      <c r="F46" s="208">
        <v>1650.4541251061078</v>
      </c>
      <c r="G46" s="208"/>
      <c r="H46" s="208"/>
      <c r="I46" s="208"/>
      <c r="J46" s="208"/>
      <c r="K46" s="208"/>
      <c r="L46" s="208"/>
      <c r="M46" s="208"/>
      <c r="N46" s="208"/>
      <c r="O46" s="208"/>
      <c r="P46" s="208"/>
      <c r="Q46" s="208"/>
      <c r="R46" s="208"/>
      <c r="S46" s="208"/>
      <c r="T46" s="208"/>
      <c r="U46" s="213"/>
      <c r="V46" s="212">
        <v>1</v>
      </c>
      <c r="W46" s="200" t="s">
        <v>102</v>
      </c>
    </row>
    <row r="47" spans="1:23" ht="12" customHeight="1" x14ac:dyDescent="0.25">
      <c r="A47" s="211" t="s">
        <v>63</v>
      </c>
      <c r="B47" s="208"/>
      <c r="C47" s="208"/>
      <c r="D47" s="208"/>
      <c r="E47" s="208"/>
      <c r="F47" s="208">
        <v>1660.476927075191</v>
      </c>
      <c r="G47" s="208"/>
      <c r="H47" s="208"/>
      <c r="I47" s="208"/>
      <c r="J47" s="208"/>
      <c r="K47" s="208"/>
      <c r="L47" s="208"/>
      <c r="M47" s="208"/>
      <c r="N47" s="208"/>
      <c r="O47" s="208"/>
      <c r="P47" s="208"/>
      <c r="Q47" s="208"/>
      <c r="R47" s="208"/>
      <c r="S47" s="208"/>
      <c r="T47" s="208"/>
      <c r="U47" s="213"/>
      <c r="V47" s="212">
        <v>1</v>
      </c>
      <c r="W47" s="200" t="s">
        <v>102</v>
      </c>
    </row>
    <row r="48" spans="1:23" ht="12" customHeight="1" x14ac:dyDescent="0.25">
      <c r="A48" s="211">
        <v>1</v>
      </c>
      <c r="B48" s="208"/>
      <c r="C48" s="208"/>
      <c r="D48" s="208"/>
      <c r="E48" s="208"/>
      <c r="F48" s="208">
        <v>2053.8703699462162</v>
      </c>
      <c r="G48" s="208">
        <v>2135.427621976331</v>
      </c>
      <c r="H48" s="208">
        <v>2214.2597520993581</v>
      </c>
      <c r="I48" s="208">
        <v>2251.6994900120385</v>
      </c>
      <c r="J48" s="208">
        <v>2294.4667184998348</v>
      </c>
      <c r="K48" s="208">
        <v>2335.9082120058047</v>
      </c>
      <c r="L48" s="208">
        <v>2392.0432682270143</v>
      </c>
      <c r="M48" s="208"/>
      <c r="N48" s="208"/>
      <c r="O48" s="208"/>
      <c r="P48" s="208"/>
      <c r="Q48" s="208"/>
      <c r="R48" s="208"/>
      <c r="S48" s="208"/>
      <c r="T48" s="208"/>
      <c r="U48" s="213"/>
      <c r="V48" s="212">
        <v>7</v>
      </c>
      <c r="W48" s="200" t="s">
        <v>103</v>
      </c>
    </row>
    <row r="49" spans="1:23" ht="12" customHeight="1" x14ac:dyDescent="0.25">
      <c r="A49" s="211">
        <v>2</v>
      </c>
      <c r="B49" s="208"/>
      <c r="C49" s="208"/>
      <c r="D49" s="208"/>
      <c r="E49" s="208"/>
      <c r="F49" s="208">
        <v>2097.9878840636502</v>
      </c>
      <c r="G49" s="208">
        <v>2176.8445648344891</v>
      </c>
      <c r="H49" s="208">
        <v>2251.6994900120385</v>
      </c>
      <c r="I49" s="208">
        <v>2335.9082120058047</v>
      </c>
      <c r="J49" s="208">
        <v>2392.0432682270143</v>
      </c>
      <c r="K49" s="208">
        <v>2457.5321212644403</v>
      </c>
      <c r="L49" s="208">
        <v>2536.3888020352797</v>
      </c>
      <c r="M49" s="208">
        <v>2609.8934415831918</v>
      </c>
      <c r="N49" s="208"/>
      <c r="O49" s="208"/>
      <c r="P49" s="208"/>
      <c r="Q49" s="208"/>
      <c r="R49" s="208"/>
      <c r="S49" s="208"/>
      <c r="T49" s="208"/>
      <c r="U49" s="213"/>
      <c r="V49" s="212">
        <v>8</v>
      </c>
      <c r="W49" s="200" t="s">
        <v>103</v>
      </c>
    </row>
    <row r="50" spans="1:23" ht="12" customHeight="1" x14ac:dyDescent="0.25">
      <c r="A50" s="203">
        <v>3</v>
      </c>
      <c r="B50" s="208"/>
      <c r="C50" s="208"/>
      <c r="D50" s="208"/>
      <c r="E50" s="208"/>
      <c r="F50" s="208">
        <v>2097.9878840636502</v>
      </c>
      <c r="G50" s="208">
        <v>2251.6994900120385</v>
      </c>
      <c r="H50" s="208">
        <v>2335.9082120058047</v>
      </c>
      <c r="I50" s="208">
        <v>2457.5321212644403</v>
      </c>
      <c r="J50" s="208">
        <v>2536.3888020352797</v>
      </c>
      <c r="K50" s="208">
        <v>2609.8934415831918</v>
      </c>
      <c r="L50" s="208">
        <v>2683.4103564550092</v>
      </c>
      <c r="M50" s="208">
        <v>2754.2389753914576</v>
      </c>
      <c r="N50" s="208">
        <v>2825.0921449757166</v>
      </c>
      <c r="O50" s="208"/>
      <c r="P50" s="208"/>
      <c r="Q50" s="208"/>
      <c r="R50" s="208"/>
      <c r="S50" s="215"/>
      <c r="T50" s="215"/>
      <c r="U50" s="213"/>
      <c r="V50" s="212">
        <v>9</v>
      </c>
      <c r="W50" s="200" t="s">
        <v>103</v>
      </c>
    </row>
    <row r="51" spans="1:23" ht="12" customHeight="1" x14ac:dyDescent="0.25">
      <c r="A51" s="203">
        <v>4</v>
      </c>
      <c r="B51" s="208"/>
      <c r="C51" s="208"/>
      <c r="D51" s="208"/>
      <c r="E51" s="208"/>
      <c r="F51" s="208">
        <v>2135.8081570174104</v>
      </c>
      <c r="G51" s="208">
        <v>2251.6994900120385</v>
      </c>
      <c r="H51" s="208">
        <v>2335.9082120058047</v>
      </c>
      <c r="I51" s="208">
        <v>2457.5321212644403</v>
      </c>
      <c r="J51" s="208">
        <v>2536.3888020352797</v>
      </c>
      <c r="K51" s="208">
        <v>2609.8934415831918</v>
      </c>
      <c r="L51" s="208">
        <v>2683.4103564550092</v>
      </c>
      <c r="M51" s="208">
        <v>2754.2389753914576</v>
      </c>
      <c r="N51" s="208">
        <v>2825.0921449757166</v>
      </c>
      <c r="O51" s="208">
        <v>2893.2570186246066</v>
      </c>
      <c r="P51" s="208">
        <v>2961.4218922734967</v>
      </c>
      <c r="Q51" s="208"/>
      <c r="R51" s="208"/>
      <c r="S51" s="215"/>
      <c r="T51" s="215"/>
      <c r="U51" s="213"/>
      <c r="V51" s="212">
        <v>11</v>
      </c>
      <c r="W51" s="200" t="s">
        <v>103</v>
      </c>
    </row>
    <row r="52" spans="1:23" ht="12" customHeight="1" x14ac:dyDescent="0.25">
      <c r="A52" s="203">
        <v>5</v>
      </c>
      <c r="B52" s="208"/>
      <c r="C52" s="208"/>
      <c r="D52" s="208"/>
      <c r="E52" s="208"/>
      <c r="F52" s="208">
        <v>2176.8445648344891</v>
      </c>
      <c r="G52" s="208">
        <v>2251.6994900120385</v>
      </c>
      <c r="H52" s="208">
        <v>2335.9082120058047</v>
      </c>
      <c r="I52" s="208">
        <v>2457.5321212644403</v>
      </c>
      <c r="J52" s="208">
        <v>2609.8934415831918</v>
      </c>
      <c r="K52" s="208">
        <v>2683.4103564550092</v>
      </c>
      <c r="L52" s="208">
        <v>2754.2389753914576</v>
      </c>
      <c r="M52" s="208">
        <v>2825.0921449757166</v>
      </c>
      <c r="N52" s="208">
        <v>2893.2570186246066</v>
      </c>
      <c r="O52" s="208">
        <v>2961.4218922734967</v>
      </c>
      <c r="P52" s="208">
        <v>3030.9247762281184</v>
      </c>
      <c r="Q52" s="208">
        <v>3109.7691816750521</v>
      </c>
      <c r="R52" s="208"/>
      <c r="S52" s="208"/>
      <c r="T52" s="208"/>
      <c r="U52" s="208"/>
      <c r="V52" s="212">
        <v>12</v>
      </c>
      <c r="W52" s="200" t="s">
        <v>103</v>
      </c>
    </row>
    <row r="53" spans="1:23" ht="12" customHeight="1" x14ac:dyDescent="0.25">
      <c r="A53" s="203">
        <v>6</v>
      </c>
      <c r="B53" s="208"/>
      <c r="C53" s="208"/>
      <c r="D53" s="208"/>
      <c r="E53" s="208"/>
      <c r="F53" s="208">
        <v>2252</v>
      </c>
      <c r="G53" s="208">
        <v>2336</v>
      </c>
      <c r="H53" s="208">
        <v>2610</v>
      </c>
      <c r="I53" s="208">
        <v>2754</v>
      </c>
      <c r="J53" s="208">
        <v>2825</v>
      </c>
      <c r="K53" s="208">
        <v>2893</v>
      </c>
      <c r="L53" s="208">
        <v>2961</v>
      </c>
      <c r="M53" s="208">
        <v>3031</v>
      </c>
      <c r="N53" s="208">
        <v>3110</v>
      </c>
      <c r="O53" s="208">
        <v>3186</v>
      </c>
      <c r="P53" s="208">
        <v>3257</v>
      </c>
      <c r="Q53" s="208"/>
      <c r="R53" s="208"/>
      <c r="S53" s="208"/>
      <c r="T53" s="208"/>
      <c r="U53" s="208"/>
      <c r="V53" s="212">
        <v>11</v>
      </c>
      <c r="W53" s="200" t="s">
        <v>103</v>
      </c>
    </row>
    <row r="54" spans="1:23" ht="12" customHeight="1" x14ac:dyDescent="0.25">
      <c r="A54" s="203">
        <v>7</v>
      </c>
      <c r="B54" s="208"/>
      <c r="C54" s="208"/>
      <c r="D54" s="208"/>
      <c r="E54" s="208"/>
      <c r="F54" s="208">
        <v>2392.0432682270143</v>
      </c>
      <c r="G54" s="208">
        <v>2457.5321212644403</v>
      </c>
      <c r="H54" s="208">
        <v>2609.8934415831918</v>
      </c>
      <c r="I54" s="208">
        <v>2893.2570186246066</v>
      </c>
      <c r="J54" s="208">
        <v>3030.9247762281184</v>
      </c>
      <c r="K54" s="208">
        <v>3109.7691816750521</v>
      </c>
      <c r="L54" s="208">
        <v>3185.9621171583331</v>
      </c>
      <c r="M54" s="208">
        <v>3256.8030114186868</v>
      </c>
      <c r="N54" s="208">
        <v>3334.3216818837946</v>
      </c>
      <c r="O54" s="208">
        <v>3414.5040976364589</v>
      </c>
      <c r="P54" s="208">
        <v>3494.7110640369369</v>
      </c>
      <c r="Q54" s="208">
        <v>3588.2735828469204</v>
      </c>
      <c r="R54" s="208"/>
      <c r="S54" s="208"/>
      <c r="T54" s="208"/>
      <c r="U54" s="208"/>
      <c r="V54" s="212">
        <v>12</v>
      </c>
      <c r="W54" s="200" t="s">
        <v>103</v>
      </c>
    </row>
    <row r="55" spans="1:23" ht="12" customHeight="1" x14ac:dyDescent="0.25">
      <c r="A55" s="203">
        <v>8</v>
      </c>
      <c r="B55" s="208"/>
      <c r="C55" s="208"/>
      <c r="D55" s="208"/>
      <c r="E55" s="208"/>
      <c r="F55" s="208">
        <v>2683.4103564550092</v>
      </c>
      <c r="G55" s="208">
        <v>2754.2389753914576</v>
      </c>
      <c r="H55" s="208">
        <v>2893.2570186246066</v>
      </c>
      <c r="I55" s="208">
        <v>3185.9621171583331</v>
      </c>
      <c r="J55" s="208">
        <v>3334.3216818837946</v>
      </c>
      <c r="K55" s="208">
        <v>3494.7110640369369</v>
      </c>
      <c r="L55" s="208">
        <v>3588.2735828469204</v>
      </c>
      <c r="M55" s="208">
        <v>3672.4823048406865</v>
      </c>
      <c r="N55" s="208">
        <v>3747.3372300182364</v>
      </c>
      <c r="O55" s="208">
        <v>3828.845380752728</v>
      </c>
      <c r="P55" s="208">
        <v>3909.0523471532042</v>
      </c>
      <c r="Q55" s="208">
        <v>3983.8827216829422</v>
      </c>
      <c r="R55" s="208">
        <v>4054.7481665911073</v>
      </c>
      <c r="S55" s="208"/>
      <c r="T55" s="208"/>
      <c r="U55" s="208"/>
      <c r="V55" s="212">
        <v>13</v>
      </c>
      <c r="W55" s="200" t="s">
        <v>103</v>
      </c>
    </row>
    <row r="56" spans="1:23" ht="12" customHeight="1" x14ac:dyDescent="0.25">
      <c r="A56" s="203">
        <v>9</v>
      </c>
      <c r="B56" s="208"/>
      <c r="C56" s="208"/>
      <c r="D56" s="208"/>
      <c r="E56" s="208"/>
      <c r="F56" s="208">
        <v>3030.9247762281184</v>
      </c>
      <c r="G56" s="208">
        <v>3185.9621171583331</v>
      </c>
      <c r="H56" s="208">
        <v>3494.7110640369369</v>
      </c>
      <c r="I56" s="208">
        <v>3672.4823048406865</v>
      </c>
      <c r="J56" s="208">
        <v>3828.845380752728</v>
      </c>
      <c r="K56" s="208">
        <v>3983.8827216829422</v>
      </c>
      <c r="L56" s="208">
        <v>4132.2545617323085</v>
      </c>
      <c r="M56" s="208">
        <v>4279.2761161520375</v>
      </c>
      <c r="N56" s="208">
        <v>4438.3274879994478</v>
      </c>
      <c r="O56" s="208">
        <v>4579.9970011962496</v>
      </c>
      <c r="P56" s="208"/>
      <c r="Q56" s="208"/>
      <c r="R56" s="208"/>
      <c r="S56" s="208"/>
      <c r="T56" s="208"/>
      <c r="U56" s="208"/>
      <c r="V56" s="212">
        <v>10</v>
      </c>
      <c r="W56" s="200" t="s">
        <v>103</v>
      </c>
    </row>
    <row r="57" spans="1:23" ht="12" customHeight="1" x14ac:dyDescent="0.25">
      <c r="A57" s="203">
        <v>10</v>
      </c>
      <c r="B57" s="208"/>
      <c r="C57" s="208"/>
      <c r="D57" s="208"/>
      <c r="E57" s="208"/>
      <c r="F57" s="208">
        <v>3030.9247762281184</v>
      </c>
      <c r="G57" s="208">
        <v>3334.3216818837946</v>
      </c>
      <c r="H57" s="208">
        <v>3494.7110640369369</v>
      </c>
      <c r="I57" s="208">
        <v>3672.4823048406865</v>
      </c>
      <c r="J57" s="208">
        <v>3828.845380752728</v>
      </c>
      <c r="K57" s="208">
        <v>3983.8827216829422</v>
      </c>
      <c r="L57" s="208">
        <v>4132.2545617323085</v>
      </c>
      <c r="M57" s="208">
        <v>4279.2761161520375</v>
      </c>
      <c r="N57" s="208">
        <v>4438.3274879994478</v>
      </c>
      <c r="O57" s="208">
        <v>4579.9970011962496</v>
      </c>
      <c r="P57" s="208">
        <v>4725.7050959580602</v>
      </c>
      <c r="Q57" s="208">
        <v>4867.3500585070497</v>
      </c>
      <c r="R57" s="208">
        <v>5030.4400119194661</v>
      </c>
      <c r="S57" s="208"/>
      <c r="T57" s="208"/>
      <c r="U57" s="208"/>
      <c r="V57" s="212">
        <v>13</v>
      </c>
      <c r="W57" s="200" t="s">
        <v>103</v>
      </c>
    </row>
    <row r="58" spans="1:23" ht="12" customHeight="1" x14ac:dyDescent="0.25">
      <c r="A58" s="203">
        <v>11</v>
      </c>
      <c r="B58" s="208"/>
      <c r="C58" s="208"/>
      <c r="D58" s="208"/>
      <c r="E58" s="208"/>
      <c r="F58" s="208">
        <v>3185.9621171583331</v>
      </c>
      <c r="G58" s="208">
        <v>3334.3216818837946</v>
      </c>
      <c r="H58" s="208">
        <v>3498.7250949541321</v>
      </c>
      <c r="I58" s="208">
        <v>3675.1583254521506</v>
      </c>
      <c r="J58" s="208">
        <v>3839.5617385224887</v>
      </c>
      <c r="K58" s="208">
        <v>4005.2786112507465</v>
      </c>
      <c r="L58" s="208">
        <v>4172.3334942847359</v>
      </c>
      <c r="M58" s="208">
        <v>4438.3274879994478</v>
      </c>
      <c r="N58" s="208">
        <v>4616.0987288031984</v>
      </c>
      <c r="O58" s="208">
        <v>4793.8576942830441</v>
      </c>
      <c r="P58" s="208">
        <v>4971.6289350867937</v>
      </c>
      <c r="Q58" s="208">
        <v>5150.7259108723692</v>
      </c>
      <c r="R58" s="208">
        <v>5328.484876352215</v>
      </c>
      <c r="S58" s="208">
        <v>5506.2683924798703</v>
      </c>
      <c r="T58" s="208">
        <v>5685.3653682654467</v>
      </c>
      <c r="U58" s="208">
        <v>5861.7985987634647</v>
      </c>
      <c r="V58" s="212">
        <v>16</v>
      </c>
      <c r="W58" s="200" t="s">
        <v>103</v>
      </c>
    </row>
    <row r="59" spans="1:23" ht="12" customHeight="1" x14ac:dyDescent="0.25">
      <c r="A59" s="203">
        <v>12</v>
      </c>
      <c r="B59" s="208"/>
      <c r="C59" s="208"/>
      <c r="D59" s="208"/>
      <c r="E59" s="208"/>
      <c r="F59" s="208">
        <v>3334</v>
      </c>
      <c r="G59" s="208">
        <v>3531</v>
      </c>
      <c r="H59" s="208">
        <v>3759</v>
      </c>
      <c r="I59" s="208">
        <v>3988</v>
      </c>
      <c r="J59" s="208">
        <v>4216</v>
      </c>
      <c r="K59" s="208">
        <v>4475</v>
      </c>
      <c r="L59" s="208">
        <v>4762</v>
      </c>
      <c r="M59" s="208">
        <v>5083</v>
      </c>
      <c r="N59" s="208">
        <v>5431</v>
      </c>
      <c r="O59" s="208">
        <v>5813</v>
      </c>
      <c r="P59" s="208">
        <v>6223</v>
      </c>
      <c r="Q59" s="208">
        <v>6665</v>
      </c>
      <c r="R59" s="208"/>
      <c r="S59" s="208"/>
      <c r="T59" s="208"/>
      <c r="U59" s="208"/>
      <c r="V59" s="212">
        <v>12</v>
      </c>
      <c r="W59" s="200" t="s">
        <v>103</v>
      </c>
    </row>
    <row r="60" spans="1:23" ht="12" customHeight="1" x14ac:dyDescent="0.25">
      <c r="A60" s="203">
        <v>13</v>
      </c>
      <c r="B60" s="208"/>
      <c r="C60" s="208"/>
      <c r="D60" s="208"/>
      <c r="E60" s="208"/>
      <c r="F60" s="208">
        <v>5186.8153631554133</v>
      </c>
      <c r="G60" s="208">
        <v>5343.2152650391699</v>
      </c>
      <c r="H60" s="208">
        <v>5490.2245441349933</v>
      </c>
      <c r="I60" s="208">
        <v>5641.2355788241057</v>
      </c>
      <c r="J60" s="208">
        <v>5785.6056632801847</v>
      </c>
      <c r="K60" s="208">
        <v>6089.0025689358608</v>
      </c>
      <c r="L60" s="208">
        <v>6234.6983883737621</v>
      </c>
      <c r="M60" s="208">
        <v>6383.0456777753179</v>
      </c>
      <c r="N60" s="208">
        <v>6570.1829907191914</v>
      </c>
      <c r="O60" s="208">
        <v>6758.6214879970785</v>
      </c>
      <c r="P60" s="208">
        <v>6945.7465256170472</v>
      </c>
      <c r="Q60" s="208">
        <v>7134.2218488666513</v>
      </c>
      <c r="R60" s="208">
        <v>7225.0837964173606</v>
      </c>
      <c r="S60" s="208"/>
      <c r="T60" s="208"/>
      <c r="U60" s="208"/>
      <c r="V60" s="212">
        <v>13</v>
      </c>
      <c r="W60" s="200" t="s">
        <v>103</v>
      </c>
    </row>
    <row r="61" spans="1:23" ht="12" customHeight="1" x14ac:dyDescent="0.25">
      <c r="A61" s="203">
        <v>14</v>
      </c>
      <c r="B61" s="208"/>
      <c r="C61" s="208"/>
      <c r="D61" s="208"/>
      <c r="E61" s="208"/>
      <c r="F61" s="208">
        <v>5939.3172692285725</v>
      </c>
      <c r="G61" s="208">
        <v>6089.0025689358608</v>
      </c>
      <c r="H61" s="208">
        <v>6383.0456777753179</v>
      </c>
      <c r="I61" s="208">
        <v>6570.1829907191914</v>
      </c>
      <c r="J61" s="208">
        <v>6758.6214879970785</v>
      </c>
      <c r="K61" s="208">
        <v>6945.7465256170472</v>
      </c>
      <c r="L61" s="208">
        <v>7134.2218488666513</v>
      </c>
      <c r="M61" s="208">
        <v>7324.0106317741775</v>
      </c>
      <c r="N61" s="208">
        <v>7521.8274765160941</v>
      </c>
      <c r="O61" s="208">
        <v>7726.3098221388582</v>
      </c>
      <c r="P61" s="208">
        <v>7936.1687596323618</v>
      </c>
      <c r="Q61" s="208"/>
      <c r="R61" s="208"/>
      <c r="S61" s="208"/>
      <c r="T61" s="208"/>
      <c r="U61" s="208"/>
      <c r="V61" s="212">
        <v>11</v>
      </c>
      <c r="W61" s="200" t="s">
        <v>103</v>
      </c>
    </row>
    <row r="62" spans="1:23" ht="12" customHeight="1" x14ac:dyDescent="0.25">
      <c r="A62" s="203">
        <v>15</v>
      </c>
      <c r="B62" s="208"/>
      <c r="C62" s="208"/>
      <c r="D62" s="208"/>
      <c r="E62" s="208"/>
      <c r="F62" s="208">
        <v>6235</v>
      </c>
      <c r="G62" s="208">
        <v>6383</v>
      </c>
      <c r="H62" s="208">
        <v>6570</v>
      </c>
      <c r="I62" s="208">
        <v>6946</v>
      </c>
      <c r="J62" s="208">
        <v>7134</v>
      </c>
      <c r="K62" s="208">
        <v>7324</v>
      </c>
      <c r="L62" s="208">
        <v>7522</v>
      </c>
      <c r="M62" s="208">
        <v>7726</v>
      </c>
      <c r="N62" s="208">
        <v>7936</v>
      </c>
      <c r="O62" s="208">
        <v>8187</v>
      </c>
      <c r="P62" s="208">
        <v>8448</v>
      </c>
      <c r="Q62" s="208">
        <v>8714</v>
      </c>
      <c r="R62" s="208"/>
      <c r="S62" s="208"/>
      <c r="T62" s="208"/>
      <c r="U62" s="208"/>
      <c r="V62" s="212">
        <v>12</v>
      </c>
      <c r="W62" s="200" t="s">
        <v>103</v>
      </c>
    </row>
    <row r="63" spans="1:23" ht="12" customHeight="1" x14ac:dyDescent="0.25">
      <c r="A63" s="203">
        <v>16</v>
      </c>
      <c r="B63" s="208"/>
      <c r="C63" s="208"/>
      <c r="D63" s="208"/>
      <c r="E63" s="208"/>
      <c r="F63" s="208">
        <v>6759</v>
      </c>
      <c r="G63" s="208">
        <v>6946</v>
      </c>
      <c r="H63" s="208">
        <v>7134</v>
      </c>
      <c r="I63" s="208">
        <v>7522</v>
      </c>
      <c r="J63" s="208">
        <v>7726</v>
      </c>
      <c r="K63" s="208">
        <v>7936</v>
      </c>
      <c r="L63" s="208">
        <v>8187</v>
      </c>
      <c r="M63" s="208">
        <v>8448</v>
      </c>
      <c r="N63" s="208">
        <v>8714</v>
      </c>
      <c r="O63" s="208">
        <v>8993</v>
      </c>
      <c r="P63" s="208">
        <v>9277</v>
      </c>
      <c r="Q63" s="208">
        <v>9572</v>
      </c>
      <c r="R63" s="208"/>
      <c r="S63" s="208"/>
      <c r="T63" s="208"/>
      <c r="U63" s="208"/>
      <c r="V63" s="212">
        <v>12</v>
      </c>
      <c r="W63" s="200" t="s">
        <v>103</v>
      </c>
    </row>
    <row r="64" spans="1:23" ht="12" customHeight="1" x14ac:dyDescent="0.25">
      <c r="A64"/>
      <c r="B64"/>
      <c r="C64"/>
      <c r="D64"/>
      <c r="E64"/>
      <c r="F64"/>
      <c r="G64"/>
      <c r="H64"/>
      <c r="I64"/>
      <c r="J64"/>
      <c r="K64"/>
      <c r="L64"/>
      <c r="M64"/>
      <c r="N64"/>
      <c r="O64"/>
      <c r="P64"/>
      <c r="Q64"/>
      <c r="R64"/>
      <c r="S64"/>
      <c r="T64"/>
      <c r="U64"/>
      <c r="V64"/>
      <c r="W64"/>
    </row>
    <row r="65" spans="1:23" ht="12" customHeight="1" x14ac:dyDescent="0.25">
      <c r="A65" s="200" t="s">
        <v>104</v>
      </c>
      <c r="B65" s="200"/>
      <c r="C65" s="171">
        <v>0.08</v>
      </c>
      <c r="D65" s="216"/>
      <c r="E65" s="200"/>
      <c r="F65" s="216"/>
      <c r="G65" s="216"/>
      <c r="H65" s="216"/>
      <c r="I65" s="216"/>
      <c r="J65" s="216"/>
      <c r="K65" s="216"/>
      <c r="L65" s="216"/>
      <c r="M65" s="216"/>
      <c r="N65" s="216"/>
      <c r="O65" s="216"/>
      <c r="P65" s="216"/>
      <c r="Q65" s="216"/>
      <c r="R65" s="216"/>
      <c r="S65" s="216"/>
      <c r="T65" s="216"/>
      <c r="U65" s="216"/>
      <c r="V65" s="216"/>
      <c r="W65" s="216"/>
    </row>
    <row r="66" spans="1:23" ht="12" customHeight="1" x14ac:dyDescent="0.25">
      <c r="A66" s="200" t="s">
        <v>105</v>
      </c>
      <c r="B66" s="200"/>
      <c r="C66" s="172">
        <v>8.3299999999999999E-2</v>
      </c>
      <c r="D66" s="216"/>
      <c r="E66" s="200"/>
      <c r="F66" s="216"/>
      <c r="G66" s="216"/>
      <c r="H66" s="216"/>
      <c r="I66" s="216"/>
      <c r="J66" s="216"/>
      <c r="K66" s="216"/>
      <c r="L66" s="216"/>
      <c r="M66" s="216"/>
      <c r="N66" s="216"/>
      <c r="O66" s="216"/>
      <c r="P66" s="216"/>
      <c r="Q66" s="216"/>
      <c r="R66" s="216"/>
      <c r="S66" s="216"/>
      <c r="T66" s="216"/>
      <c r="U66" s="216"/>
      <c r="V66" s="216"/>
      <c r="W66" s="216"/>
    </row>
  </sheetData>
  <sheetProtection algorithmName="SHA-512" hashValue="HVrc3fhMm27Yo9vIKMKDWPYMzWmKs90vEOI78WnNsQfS0i/+qA2UjEg8LC9GHZpq4TgkcEOVm1BqFE2IbayUeQ==" saltValue="k9EKnPPIUSnTydN7a2Fmxw==" spinCount="100000" sheet="1" objects="1" scenarios="1"/>
  <phoneticPr fontId="0" type="noConversion"/>
  <pageMargins left="0.74803149606299213" right="0.74803149606299213" top="0.98425196850393704" bottom="0.98425196850393704" header="0.51181102362204722" footer="0.51181102362204722"/>
  <pageSetup paperSize="9" scale="51" orientation="landscape" cellComments="asDisplayed" r:id="rId1"/>
  <headerFooter alignWithMargins="0">
    <oddFooter>&amp;L&amp;"Arial,Vet"PO-Raad&amp;C&amp;"Arial,Vet"&amp;A&amp;R&amp;"Arial,Vet"&amp;D</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A4239089D7904FAEE920AFD682F253" ma:contentTypeVersion="15" ma:contentTypeDescription="Een nieuw document maken." ma:contentTypeScope="" ma:versionID="bfe637261cf4e4504e12d15da55e0956">
  <xsd:schema xmlns:xsd="http://www.w3.org/2001/XMLSchema" xmlns:xs="http://www.w3.org/2001/XMLSchema" xmlns:p="http://schemas.microsoft.com/office/2006/metadata/properties" xmlns:ns2="6168b6c1-e810-47fe-8163-bf9b9d31d68b" xmlns:ns3="8e408a69-fb97-4716-8af1-a872e3f7f02e" targetNamespace="http://schemas.microsoft.com/office/2006/metadata/properties" ma:root="true" ma:fieldsID="5c217739d096ba42f679fe8b69e49bbd" ns2:_="" ns3:_="">
    <xsd:import namespace="6168b6c1-e810-47fe-8163-bf9b9d31d68b"/>
    <xsd:import namespace="8e408a69-fb97-4716-8af1-a872e3f7f0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68b6c1-e810-47fe-8163-bf9b9d31d6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cb22535c-56a5-4bef-9c15-4c767476c03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408a69-fb97-4716-8af1-a872e3f7f02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336fa14-fccf-44e7-8a3a-888f36201753}" ma:internalName="TaxCatchAll" ma:showField="CatchAllData" ma:web="8e408a69-fb97-4716-8af1-a872e3f7f02e">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e408a69-fb97-4716-8af1-a872e3f7f02e" xsi:nil="true"/>
    <lcf76f155ced4ddcb4097134ff3c332f xmlns="6168b6c1-e810-47fe-8163-bf9b9d31d68b">
      <Terms xmlns="http://schemas.microsoft.com/office/infopath/2007/PartnerControls"/>
    </lcf76f155ced4ddcb4097134ff3c332f>
    <MediaLengthInSeconds xmlns="6168b6c1-e810-47fe-8163-bf9b9d31d68b" xsi:nil="true"/>
    <SharedWithUsers xmlns="8e408a69-fb97-4716-8af1-a872e3f7f02e">
      <UserInfo>
        <DisplayName>Reinier Goedhart</DisplayName>
        <AccountId>35</AccountId>
        <AccountType/>
      </UserInfo>
      <UserInfo>
        <DisplayName>Harm van Gerven</DisplayName>
        <AccountId>54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A68130-7D24-414C-8E33-F944BA1C1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68b6c1-e810-47fe-8163-bf9b9d31d68b"/>
    <ds:schemaRef ds:uri="8e408a69-fb97-4716-8af1-a872e3f7f0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6A49EA-0046-4588-93B3-75F841DB523E}">
  <ds:schemaRefs>
    <ds:schemaRef ds:uri="http://schemas.microsoft.com/office/2006/metadata/properties"/>
    <ds:schemaRef ds:uri="http://schemas.microsoft.com/office/infopath/2007/PartnerControls"/>
    <ds:schemaRef ds:uri="8e408a69-fb97-4716-8af1-a872e3f7f02e"/>
    <ds:schemaRef ds:uri="6168b6c1-e810-47fe-8163-bf9b9d31d68b"/>
  </ds:schemaRefs>
</ds:datastoreItem>
</file>

<file path=customXml/itemProps3.xml><?xml version="1.0" encoding="utf-8"?>
<ds:datastoreItem xmlns:ds="http://schemas.openxmlformats.org/officeDocument/2006/customXml" ds:itemID="{5F3836F3-AC49-4C33-B40C-4AEDBA08E0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info</vt:lpstr>
      <vt:lpstr>voorz di</vt:lpstr>
      <vt:lpstr>voorz ind.prof</vt:lpstr>
      <vt:lpstr>tab</vt:lpstr>
      <vt:lpstr>info!Afdrukbereik</vt:lpstr>
      <vt:lpstr>tab!Afdrukbereik</vt:lpstr>
      <vt:lpstr>'voorz di'!Afdrukbereik</vt:lpstr>
      <vt:lpstr>'voorz ind.prof'!Afdrukbereik</vt:lpstr>
      <vt:lpstr>salaristabel2023</vt:lpstr>
    </vt:vector>
  </TitlesOfParts>
  <Manager/>
  <Company>vosabb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rmg</dc:creator>
  <cp:keywords/>
  <dc:description/>
  <cp:lastModifiedBy>Harm van Gerven</cp:lastModifiedBy>
  <cp:revision/>
  <dcterms:created xsi:type="dcterms:W3CDTF">2007-11-19T11:40:20Z</dcterms:created>
  <dcterms:modified xsi:type="dcterms:W3CDTF">2024-03-26T08:07:42Z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0x01010049A4239089D7904FAEE920AFD682F253</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